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F:\DISK47\事務関係200420\厚労科研外国201001\報告書210113\"/>
    </mc:Choice>
  </mc:AlternateContent>
  <xr:revisionPtr revIDLastSave="0" documentId="13_ncr:1_{BE44A800-4D66-40AC-8238-DEC3CF98BE38}" xr6:coauthVersionLast="46" xr6:coauthVersionMax="46" xr10:uidLastSave="{00000000-0000-0000-0000-000000000000}"/>
  <workbookProtection workbookAlgorithmName="SHA-512" workbookHashValue="tfaHAOcfxB1W8F7kQAI9U7FqfYlRuSedrQxrGW/W/KNqrFu+pVxo8CnPPT+E83hDBgBY6RVvgKkw++a2qrOq/g==" workbookSaltValue="QwWHjOBEEcmzdTB1hw19eQ==" workbookSpinCount="100000" lockStructure="1"/>
  <bookViews>
    <workbookView xWindow="28680" yWindow="-120" windowWidth="38640" windowHeight="21240" xr2:uid="{00000000-000D-0000-FFFF-FFFF00000000}"/>
  </bookViews>
  <sheets>
    <sheet name="表紙" sheetId="22" r:id="rId1"/>
    <sheet name="構成１" sheetId="21" r:id="rId2"/>
    <sheet name="E1.入力シート1" sheetId="23" r:id="rId3"/>
    <sheet name="E2.入力シート2" sheetId="5" r:id="rId4"/>
    <sheet name="E3.入力シート3" sheetId="24" r:id="rId5"/>
    <sheet name="診療価格算定" sheetId="25" r:id="rId6"/>
    <sheet name="構成２" sheetId="20" r:id="rId7"/>
    <sheet name="ルール（仮）" sheetId="19" state="hidden" r:id="rId8"/>
    <sheet name="S1.直接費・間接費整理" sheetId="2" state="hidden" r:id="rId9"/>
    <sheet name="S2.直間比" sheetId="8" state="hidden" r:id="rId10"/>
    <sheet name="S3.施設面積" sheetId="18" state="hidden" r:id="rId11"/>
    <sheet name="S4.職員人数整理" sheetId="4" state="hidden" r:id="rId12"/>
    <sheet name="S5.配賦・按分重みづけ係数 " sheetId="10" state="hidden" r:id="rId13"/>
    <sheet name="S6.重みづけ係数（補助外人のみ）" sheetId="26" state="hidden" r:id="rId14"/>
    <sheet name="S7.直接費を部門に整理" sheetId="9" state="hidden" r:id="rId15"/>
    <sheet name="S8.係数算定" sheetId="27" state="hidden" r:id="rId16"/>
    <sheet name="S9.係数を用いた算定" sheetId="28" state="hidden" r:id="rId17"/>
    <sheet name="S10.施設全体の直接費算定①" sheetId="29" state="hidden" r:id="rId18"/>
    <sheet name="S11.施設全体の直接費算定②" sheetId="30" state="hidden" r:id="rId19"/>
    <sheet name="S12.一次配賦基準" sheetId="31" state="hidden" r:id="rId20"/>
    <sheet name="S13.一次配賦" sheetId="32" state="hidden" r:id="rId21"/>
    <sheet name="S14.診療科別面積" sheetId="33" state="hidden" r:id="rId22"/>
    <sheet name="S15.診療科別職員人数" sheetId="6" state="hidden" r:id="rId23"/>
    <sheet name="S16.診療科別件数" sheetId="7" state="hidden" r:id="rId24"/>
    <sheet name="S17.損益計算書" sheetId="11" state="hidden" r:id="rId25"/>
    <sheet name="S18.重みづけ（レセプト補正）" sheetId="12" state="hidden" r:id="rId26"/>
    <sheet name="S19.補助部門の1患者" sheetId="13" state="hidden" r:id="rId27"/>
    <sheet name="S20.二次配賦・1患者集約" sheetId="14" state="hidden" r:id="rId28"/>
    <sheet name="S21.診療材料費・利益" sheetId="15" state="hidden" r:id="rId29"/>
    <sheet name="S22.間接費" sheetId="16" state="hidden" r:id="rId30"/>
    <sheet name="S23.診療価格算定" sheetId="17" state="hidden" r:id="rId31"/>
  </sheets>
  <definedNames>
    <definedName name="_xlnm.Print_Area" localSheetId="2">'E1.入力シート1'!$A$1:$N$31</definedName>
    <definedName name="_xlnm.Print_Area" localSheetId="3">'E2.入力シート2'!$A$1:$M$30</definedName>
    <definedName name="_xlnm.Print_Area" localSheetId="4">'E3.入力シート3'!$A$1:$O$74</definedName>
    <definedName name="_xlnm.Print_Area" localSheetId="9">'S2.直間比'!$A$1:$H$40</definedName>
    <definedName name="_xlnm.Print_Area" localSheetId="1">構成１!$A$1:$F$32</definedName>
    <definedName name="_xlnm.Print_Area" localSheetId="5">診療価格算定!$A$1:$J$29</definedName>
    <definedName name="_xlnm.Print_Area" localSheetId="0">表紙!$A$1:$K$30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0" l="1"/>
  <c r="Q8" i="2"/>
  <c r="G12" i="33" l="1"/>
  <c r="H7" i="7" l="1"/>
  <c r="B9" i="15" l="1"/>
  <c r="G13" i="24" l="1"/>
  <c r="I20" i="14" l="1"/>
  <c r="G12" i="27"/>
  <c r="G6" i="27"/>
  <c r="W14" i="18" l="1"/>
  <c r="Y6" i="33" s="1"/>
  <c r="W13" i="18"/>
  <c r="Y5" i="33" s="1"/>
  <c r="K8" i="30" l="1"/>
  <c r="C10" i="26"/>
  <c r="E10" i="26"/>
  <c r="K9" i="15"/>
  <c r="K10" i="15"/>
  <c r="G27" i="24"/>
  <c r="I10" i="15" s="1"/>
  <c r="H10" i="15" s="1"/>
  <c r="G20" i="24"/>
  <c r="I9" i="15" s="1"/>
  <c r="Z156" i="33" l="1"/>
  <c r="Z155" i="33"/>
  <c r="Z154" i="33"/>
  <c r="Z153" i="33"/>
  <c r="Z152" i="33"/>
  <c r="Z151" i="33"/>
  <c r="Z150" i="33"/>
  <c r="Z149" i="33"/>
  <c r="Z148" i="33"/>
  <c r="Z147" i="33"/>
  <c r="Z146" i="33"/>
  <c r="Z145" i="33"/>
  <c r="Z144" i="33"/>
  <c r="Z143" i="33"/>
  <c r="Z142" i="33"/>
  <c r="Z141" i="33"/>
  <c r="Z140" i="33"/>
  <c r="Z139" i="33"/>
  <c r="Z138" i="33"/>
  <c r="Z137" i="33"/>
  <c r="Z136" i="33"/>
  <c r="Z135" i="33"/>
  <c r="Z134" i="33"/>
  <c r="Z133" i="33"/>
  <c r="Z132" i="33"/>
  <c r="Z131" i="33"/>
  <c r="Z130" i="33"/>
  <c r="Z129" i="33"/>
  <c r="Z128" i="33"/>
  <c r="Z127" i="33"/>
  <c r="Z126" i="33"/>
  <c r="Z125" i="33"/>
  <c r="Z124" i="33"/>
  <c r="Z123" i="33"/>
  <c r="Z122" i="33"/>
  <c r="Z121" i="33"/>
  <c r="Z120" i="33"/>
  <c r="Z119" i="33"/>
  <c r="Z118" i="33"/>
  <c r="Z117" i="33"/>
  <c r="Z116" i="33"/>
  <c r="Z115" i="33"/>
  <c r="Z114" i="33"/>
  <c r="Z113" i="33"/>
  <c r="Z112" i="33"/>
  <c r="Z111" i="33"/>
  <c r="Z110" i="33"/>
  <c r="Z109" i="33"/>
  <c r="Z108" i="33"/>
  <c r="Z107" i="33"/>
  <c r="Z106" i="33"/>
  <c r="Z105" i="33"/>
  <c r="Z104" i="33"/>
  <c r="Z103" i="33"/>
  <c r="Z102" i="33"/>
  <c r="Z101" i="33"/>
  <c r="Z100" i="33"/>
  <c r="Z99" i="33"/>
  <c r="Z98" i="33"/>
  <c r="Z97" i="33"/>
  <c r="Z96" i="33"/>
  <c r="Z95" i="33"/>
  <c r="Z94" i="33"/>
  <c r="Z93" i="33"/>
  <c r="Z92" i="33"/>
  <c r="Z91" i="33"/>
  <c r="Z90" i="33"/>
  <c r="Z89" i="33"/>
  <c r="Z88" i="33"/>
  <c r="Z87" i="33"/>
  <c r="Z86" i="33"/>
  <c r="Z85" i="33"/>
  <c r="Z84" i="33"/>
  <c r="Z83" i="33"/>
  <c r="Z82" i="33"/>
  <c r="Z81" i="33"/>
  <c r="Z80" i="33"/>
  <c r="Z79" i="33"/>
  <c r="Z78" i="33"/>
  <c r="Z77" i="33"/>
  <c r="Z76" i="33"/>
  <c r="Z75" i="33"/>
  <c r="Z74" i="33"/>
  <c r="Z73" i="33"/>
  <c r="Z72" i="33"/>
  <c r="Z71" i="33"/>
  <c r="Z70" i="33"/>
  <c r="Z69" i="33"/>
  <c r="Z68" i="33"/>
  <c r="Z67" i="33"/>
  <c r="Z66" i="33"/>
  <c r="Z65" i="33"/>
  <c r="Z64" i="33"/>
  <c r="Z63" i="33"/>
  <c r="Z62" i="33"/>
  <c r="Z61" i="33"/>
  <c r="Z60" i="33"/>
  <c r="Z59" i="33"/>
  <c r="Z58" i="33"/>
  <c r="Z57" i="33"/>
  <c r="Z56" i="33"/>
  <c r="Z55" i="33"/>
  <c r="Z54" i="33"/>
  <c r="Z53" i="33"/>
  <c r="Z52" i="33"/>
  <c r="Z51" i="33"/>
  <c r="Z50" i="33"/>
  <c r="Z49" i="33"/>
  <c r="Z48" i="33"/>
  <c r="Z47" i="33"/>
  <c r="Z46" i="33"/>
  <c r="Z45" i="33"/>
  <c r="Z44" i="33"/>
  <c r="Z43" i="33"/>
  <c r="Z42" i="33"/>
  <c r="Z41" i="33"/>
  <c r="Z40" i="33"/>
  <c r="Z39" i="33"/>
  <c r="Z38" i="33"/>
  <c r="Z37" i="33"/>
  <c r="Z36" i="33"/>
  <c r="Z35" i="33"/>
  <c r="Z34" i="33"/>
  <c r="Z33" i="33"/>
  <c r="Z32" i="33"/>
  <c r="Z31" i="33"/>
  <c r="Z30" i="33"/>
  <c r="Z29" i="33"/>
  <c r="Z28" i="33"/>
  <c r="Z27" i="33"/>
  <c r="Z26" i="33"/>
  <c r="Z25" i="33"/>
  <c r="Z24" i="33"/>
  <c r="Z23" i="33"/>
  <c r="Z22" i="33"/>
  <c r="Z21" i="33"/>
  <c r="Z20" i="33"/>
  <c r="Z19" i="33"/>
  <c r="Z18" i="33"/>
  <c r="Z17" i="33"/>
  <c r="Z16" i="33"/>
  <c r="Z15" i="33"/>
  <c r="Z14" i="33"/>
  <c r="N7" i="4" l="1"/>
  <c r="R37" i="2"/>
  <c r="Q6" i="18" l="1"/>
  <c r="R6" i="18"/>
  <c r="S6" i="18"/>
  <c r="T6" i="18"/>
  <c r="U6" i="18" l="1"/>
  <c r="U144" i="18"/>
  <c r="U143" i="18"/>
  <c r="U142" i="18"/>
  <c r="U141" i="18"/>
  <c r="U140" i="18"/>
  <c r="U139" i="18"/>
  <c r="U138" i="18"/>
  <c r="U137" i="18"/>
  <c r="U136" i="18"/>
  <c r="U135" i="18"/>
  <c r="U134" i="18"/>
  <c r="U133" i="18"/>
  <c r="U132" i="18"/>
  <c r="U131" i="18"/>
  <c r="U130" i="18"/>
  <c r="U129" i="18"/>
  <c r="U128" i="18"/>
  <c r="U127" i="18"/>
  <c r="U126" i="18"/>
  <c r="U125" i="18"/>
  <c r="U124" i="18"/>
  <c r="U123" i="18"/>
  <c r="U122" i="18"/>
  <c r="U121" i="18"/>
  <c r="U120" i="18"/>
  <c r="U119" i="18"/>
  <c r="U118" i="18"/>
  <c r="U117" i="18"/>
  <c r="U116" i="18"/>
  <c r="U115" i="18"/>
  <c r="U114" i="18"/>
  <c r="U113" i="18"/>
  <c r="U112" i="18"/>
  <c r="U111" i="18"/>
  <c r="U110" i="18"/>
  <c r="U109" i="18"/>
  <c r="U108" i="18"/>
  <c r="U107" i="18"/>
  <c r="U106" i="18"/>
  <c r="U105" i="18"/>
  <c r="U104" i="18"/>
  <c r="U103" i="18"/>
  <c r="U102" i="18"/>
  <c r="U101" i="18"/>
  <c r="U100" i="18"/>
  <c r="U99" i="18"/>
  <c r="U98" i="18"/>
  <c r="U97" i="18"/>
  <c r="U96" i="18"/>
  <c r="U95" i="18"/>
  <c r="U94" i="18"/>
  <c r="U93" i="18"/>
  <c r="U92" i="18"/>
  <c r="U91" i="18"/>
  <c r="U90" i="18"/>
  <c r="U89" i="18"/>
  <c r="U88" i="18"/>
  <c r="U87" i="18"/>
  <c r="U86" i="18"/>
  <c r="U85" i="18"/>
  <c r="U84" i="18"/>
  <c r="U83" i="18"/>
  <c r="U82" i="18"/>
  <c r="U81" i="18"/>
  <c r="U80" i="18"/>
  <c r="U79" i="18"/>
  <c r="U78" i="18"/>
  <c r="U77" i="18"/>
  <c r="U76" i="18"/>
  <c r="U75" i="18"/>
  <c r="U74" i="18"/>
  <c r="U73" i="18"/>
  <c r="U72" i="18"/>
  <c r="U71" i="18"/>
  <c r="U70" i="18"/>
  <c r="U69" i="18"/>
  <c r="U68" i="18"/>
  <c r="U67" i="18"/>
  <c r="U66" i="18"/>
  <c r="U65" i="18"/>
  <c r="U64" i="18"/>
  <c r="U63" i="18"/>
  <c r="U62" i="18"/>
  <c r="U61" i="18"/>
  <c r="U60" i="18"/>
  <c r="R54" i="2" l="1"/>
  <c r="L52" i="2"/>
  <c r="L49" i="2"/>
  <c r="L44" i="2"/>
  <c r="S26" i="2" l="1"/>
  <c r="R26" i="2"/>
  <c r="Q26" i="2"/>
  <c r="B13" i="15" l="1"/>
  <c r="B12" i="15"/>
  <c r="B11" i="15"/>
  <c r="B10" i="15"/>
  <c r="B8" i="15"/>
  <c r="I7" i="6"/>
  <c r="D7" i="7" l="1"/>
  <c r="Q17" i="2" l="1"/>
  <c r="K46" i="4" l="1"/>
  <c r="K29" i="4" l="1"/>
  <c r="U59" i="18" l="1"/>
  <c r="U58" i="18"/>
  <c r="U57" i="18"/>
  <c r="U56" i="18"/>
  <c r="U55" i="18"/>
  <c r="U54" i="18"/>
  <c r="U53" i="18"/>
  <c r="U52" i="18"/>
  <c r="U51" i="18"/>
  <c r="U50" i="18"/>
  <c r="U49" i="18"/>
  <c r="U48" i="18"/>
  <c r="U47" i="18"/>
  <c r="U46" i="18"/>
  <c r="U45" i="18"/>
  <c r="U44" i="18"/>
  <c r="U43" i="18"/>
  <c r="U42" i="18"/>
  <c r="U41" i="18"/>
  <c r="U40" i="18"/>
  <c r="U39" i="18"/>
  <c r="U38" i="18"/>
  <c r="U37" i="18"/>
  <c r="U36" i="18"/>
  <c r="U35" i="18"/>
  <c r="U34" i="18"/>
  <c r="U33" i="18"/>
  <c r="U32" i="18"/>
  <c r="U31" i="18"/>
  <c r="U30" i="18"/>
  <c r="U29" i="18"/>
  <c r="U28" i="18"/>
  <c r="U27" i="18"/>
  <c r="U26" i="18"/>
  <c r="U25" i="18"/>
  <c r="U24" i="18"/>
  <c r="U23" i="18"/>
  <c r="U22" i="18"/>
  <c r="U21" i="18"/>
  <c r="U20" i="18"/>
  <c r="U19" i="18"/>
  <c r="U18" i="18"/>
  <c r="U17" i="18"/>
  <c r="U16" i="18"/>
  <c r="U15" i="18"/>
  <c r="U14" i="18"/>
  <c r="U13" i="18"/>
  <c r="U12" i="18"/>
  <c r="U11" i="18"/>
  <c r="U10" i="18"/>
  <c r="U9" i="18"/>
  <c r="U8" i="18"/>
  <c r="M7" i="4" l="1"/>
  <c r="J10" i="25" l="1"/>
  <c r="D16" i="27" l="1"/>
  <c r="C10" i="12" l="1"/>
  <c r="C11" i="12" s="1"/>
  <c r="C12" i="12"/>
  <c r="N7" i="28" l="1"/>
  <c r="E13" i="30" l="1"/>
  <c r="I14" i="14" l="1"/>
  <c r="I13" i="15" l="1"/>
  <c r="H13" i="15" s="1"/>
  <c r="I12" i="15"/>
  <c r="H12" i="15" s="1"/>
  <c r="I11" i="15"/>
  <c r="H11" i="15" s="1"/>
  <c r="K13" i="15"/>
  <c r="K12" i="15"/>
  <c r="K11" i="15"/>
  <c r="H9" i="15"/>
  <c r="I8" i="15"/>
  <c r="H8" i="15" s="1"/>
  <c r="H14" i="15" s="1"/>
  <c r="K8" i="15"/>
  <c r="S17" i="2" l="1"/>
  <c r="R17" i="2"/>
  <c r="P26" i="2"/>
  <c r="Q54" i="2"/>
  <c r="P17" i="2" l="1"/>
  <c r="K8" i="13" s="1"/>
  <c r="I12" i="27"/>
  <c r="H12" i="27"/>
  <c r="Z13" i="33" l="1"/>
  <c r="D11" i="24" l="1"/>
  <c r="J6" i="27" l="1"/>
  <c r="K12" i="23"/>
  <c r="I6" i="27" l="1"/>
  <c r="K6" i="23"/>
  <c r="K7" i="23" s="1"/>
  <c r="D5" i="23" s="1"/>
  <c r="H6" i="27"/>
  <c r="F23" i="11" l="1"/>
  <c r="F16" i="11"/>
  <c r="C7" i="7"/>
  <c r="C20" i="14" s="1"/>
  <c r="H7" i="6"/>
  <c r="D8" i="6"/>
  <c r="C8" i="6"/>
  <c r="J143" i="33"/>
  <c r="I143" i="33"/>
  <c r="D143" i="33"/>
  <c r="F136" i="33"/>
  <c r="F135" i="33"/>
  <c r="F134" i="33"/>
  <c r="D129" i="33"/>
  <c r="F97" i="33"/>
  <c r="D88" i="33"/>
  <c r="F58" i="33"/>
  <c r="F54" i="33"/>
  <c r="F52" i="33"/>
  <c r="F51" i="33"/>
  <c r="F50" i="33"/>
  <c r="F49" i="33"/>
  <c r="D44" i="33"/>
  <c r="F41" i="33"/>
  <c r="F40" i="33"/>
  <c r="F39" i="33"/>
  <c r="F38" i="33"/>
  <c r="F37" i="33"/>
  <c r="F36" i="33"/>
  <c r="F35" i="33"/>
  <c r="F34" i="33"/>
  <c r="F33" i="33"/>
  <c r="F32" i="33"/>
  <c r="F31" i="33"/>
  <c r="F30" i="33"/>
  <c r="F18" i="33"/>
  <c r="F17" i="33"/>
  <c r="F16" i="33"/>
  <c r="F15" i="33"/>
  <c r="F14" i="33"/>
  <c r="F13" i="33"/>
  <c r="H12" i="33"/>
  <c r="E9" i="31"/>
  <c r="J12" i="27"/>
  <c r="E9" i="26"/>
  <c r="F10" i="25"/>
  <c r="D7" i="6"/>
  <c r="C7" i="6"/>
  <c r="D61" i="24"/>
  <c r="D10" i="24"/>
  <c r="D60" i="24" s="1"/>
  <c r="C11" i="26"/>
  <c r="C10" i="10"/>
  <c r="L6" i="18"/>
  <c r="K6" i="18"/>
  <c r="J6" i="18"/>
  <c r="I6" i="18"/>
  <c r="J10" i="17"/>
  <c r="F10" i="17" s="1"/>
  <c r="D5" i="12"/>
  <c r="J10" i="11" l="1"/>
  <c r="D18" i="15" s="1"/>
  <c r="J7" i="6"/>
  <c r="I13" i="14" s="1"/>
  <c r="C14" i="14"/>
  <c r="C8" i="26"/>
  <c r="K13" i="23"/>
  <c r="D10" i="23" s="1"/>
  <c r="C11" i="10"/>
  <c r="G143" i="33"/>
  <c r="F8" i="25"/>
  <c r="M6" i="18"/>
  <c r="C8" i="10"/>
  <c r="C10" i="31"/>
  <c r="D5" i="33"/>
  <c r="D6" i="33"/>
  <c r="F8" i="17"/>
  <c r="C8" i="31"/>
  <c r="C9" i="31"/>
  <c r="C9" i="10"/>
  <c r="C9" i="26"/>
  <c r="P8" i="13"/>
  <c r="K6" i="27"/>
  <c r="K7" i="27" s="1"/>
  <c r="H143" i="33"/>
  <c r="K12" i="27"/>
  <c r="K13" i="27" s="1"/>
  <c r="C13" i="12"/>
  <c r="C7" i="13" s="1"/>
  <c r="D7" i="12"/>
  <c r="K143" i="33" l="1"/>
  <c r="C12" i="31"/>
  <c r="F11" i="31" s="1"/>
  <c r="C15" i="12"/>
  <c r="I21" i="14" s="1"/>
  <c r="C12" i="10"/>
  <c r="D9" i="10" s="1"/>
  <c r="C12" i="26"/>
  <c r="B18" i="15"/>
  <c r="F18" i="15" s="1"/>
  <c r="B11" i="25"/>
  <c r="D10" i="27"/>
  <c r="O8" i="13" s="1"/>
  <c r="D6" i="16"/>
  <c r="D5" i="27"/>
  <c r="D8" i="31"/>
  <c r="B11" i="17"/>
  <c r="C21" i="14"/>
  <c r="J9" i="25" l="1"/>
  <c r="F9" i="25" s="1"/>
  <c r="F6" i="16"/>
  <c r="L8" i="28"/>
  <c r="D8" i="10"/>
  <c r="F11" i="10"/>
  <c r="B6" i="16"/>
  <c r="L7" i="28"/>
  <c r="J7" i="28"/>
  <c r="N10" i="13"/>
  <c r="J8" i="28"/>
  <c r="N8" i="13"/>
  <c r="N9" i="13"/>
  <c r="D10" i="31"/>
  <c r="D11" i="31"/>
  <c r="D9" i="31"/>
  <c r="D8" i="26"/>
  <c r="D10" i="26"/>
  <c r="D11" i="26"/>
  <c r="D9" i="26"/>
  <c r="D10" i="10"/>
  <c r="D11" i="10"/>
  <c r="J9" i="17"/>
  <c r="F9" i="17" s="1"/>
  <c r="H6" i="16" l="1"/>
  <c r="I7" i="7"/>
  <c r="E7" i="7"/>
  <c r="C15" i="14" s="1"/>
  <c r="I10" i="7"/>
  <c r="E8" i="6"/>
  <c r="E7" i="6"/>
  <c r="J7" i="7" l="1"/>
  <c r="E9" i="6"/>
  <c r="C13" i="14" l="1"/>
  <c r="C16" i="14" s="1"/>
  <c r="C17" i="14" s="1"/>
  <c r="I15" i="14"/>
  <c r="I16" i="14" s="1"/>
  <c r="I17" i="14" s="1"/>
  <c r="D14" i="5"/>
  <c r="D22" i="5" s="1"/>
  <c r="E9" i="10" l="1"/>
  <c r="L7" i="4"/>
  <c r="O7" i="4" s="1"/>
  <c r="Q46" i="2"/>
  <c r="R46" i="2"/>
  <c r="S8" i="2"/>
  <c r="R36" i="2"/>
  <c r="Q36" i="2"/>
  <c r="Q7" i="2" s="1"/>
  <c r="R8" i="2"/>
  <c r="P8" i="2" s="1"/>
  <c r="E12" i="26" l="1"/>
  <c r="E11" i="26" s="1"/>
  <c r="P36" i="2"/>
  <c r="K10" i="13" s="1"/>
  <c r="R7" i="2"/>
  <c r="C7" i="8" s="1"/>
  <c r="S7" i="2"/>
  <c r="C8" i="8" s="1"/>
  <c r="C6" i="8"/>
  <c r="F9" i="26"/>
  <c r="G9" i="26" s="1"/>
  <c r="E8" i="31"/>
  <c r="E8" i="26"/>
  <c r="E8" i="10"/>
  <c r="E10" i="10"/>
  <c r="E10" i="31"/>
  <c r="E12" i="10" l="1"/>
  <c r="F10" i="26"/>
  <c r="G10" i="26" s="1"/>
  <c r="E12" i="31"/>
  <c r="F8" i="31" s="1"/>
  <c r="G8" i="31" s="1"/>
  <c r="F11" i="26"/>
  <c r="G11" i="26" s="1"/>
  <c r="F10" i="10"/>
  <c r="G10" i="10" s="1"/>
  <c r="H9" i="8"/>
  <c r="J7" i="16" s="1"/>
  <c r="F8" i="26"/>
  <c r="G8" i="26" s="1"/>
  <c r="F9" i="10"/>
  <c r="G9" i="10" s="1"/>
  <c r="P54" i="2"/>
  <c r="G54" i="2"/>
  <c r="C52" i="2"/>
  <c r="C49" i="2"/>
  <c r="P46" i="2"/>
  <c r="K11" i="13" s="1"/>
  <c r="G46" i="2"/>
  <c r="C44" i="2"/>
  <c r="G26" i="2"/>
  <c r="C11" i="2"/>
  <c r="K7" i="13"/>
  <c r="G8" i="2"/>
  <c r="K9" i="13" l="1"/>
  <c r="F8" i="10"/>
  <c r="G8" i="10" s="1"/>
  <c r="G12" i="10" s="1"/>
  <c r="J8" i="10" s="1"/>
  <c r="D13" i="9" s="1"/>
  <c r="K12" i="13"/>
  <c r="H8" i="16"/>
  <c r="G12" i="26"/>
  <c r="F10" i="31"/>
  <c r="G10" i="31" s="1"/>
  <c r="F9" i="31"/>
  <c r="G9" i="31" s="1"/>
  <c r="D8" i="9"/>
  <c r="L12" i="13" l="1"/>
  <c r="L8" i="13"/>
  <c r="G12" i="31"/>
  <c r="I8" i="31" s="1"/>
  <c r="L9" i="13"/>
  <c r="I8" i="9"/>
  <c r="H7" i="28" s="1"/>
  <c r="D7" i="28" s="1"/>
  <c r="I8" i="26"/>
  <c r="I11" i="26"/>
  <c r="J10" i="10"/>
  <c r="D15" i="9" s="1"/>
  <c r="E7" i="13" s="1"/>
  <c r="I9" i="26"/>
  <c r="I10" i="26"/>
  <c r="J9" i="10"/>
  <c r="D14" i="9" s="1"/>
  <c r="I9" i="9" s="1"/>
  <c r="L11" i="13"/>
  <c r="L10" i="13"/>
  <c r="L7" i="13"/>
  <c r="C9" i="8"/>
  <c r="H7" i="8" s="1"/>
  <c r="C11" i="8"/>
  <c r="I9" i="31" l="1"/>
  <c r="I10" i="31"/>
  <c r="G6" i="29"/>
  <c r="I19" i="30" s="1"/>
  <c r="H22" i="30" s="1"/>
  <c r="I10" i="9"/>
  <c r="F9" i="32"/>
  <c r="F7" i="32"/>
  <c r="F8" i="32"/>
  <c r="H6" i="8"/>
  <c r="H8" i="8"/>
  <c r="F7" i="25"/>
  <c r="F7" i="17"/>
  <c r="G7" i="13" l="1"/>
  <c r="M11" i="13" s="1"/>
  <c r="Q11" i="13" s="1"/>
  <c r="I13" i="9"/>
  <c r="H8" i="28"/>
  <c r="D8" i="28" s="1"/>
  <c r="D10" i="28" s="1"/>
  <c r="G7" i="29" s="1"/>
  <c r="C7" i="29" s="1"/>
  <c r="K5" i="30" s="1"/>
  <c r="M7" i="13" l="1"/>
  <c r="Q7" i="13" s="1"/>
  <c r="M8" i="13"/>
  <c r="Q8" i="13" s="1"/>
  <c r="M10" i="13"/>
  <c r="Q10" i="13" s="1"/>
  <c r="M9" i="13"/>
  <c r="Q9" i="13" s="1"/>
  <c r="M12" i="13"/>
  <c r="H13" i="30"/>
  <c r="E16" i="30" s="1"/>
  <c r="E19" i="30" s="1"/>
  <c r="E22" i="30" s="1"/>
  <c r="Q12" i="13" l="1"/>
  <c r="P11" i="14" s="1"/>
  <c r="C24" i="30"/>
  <c r="K26" i="30" s="1"/>
  <c r="C7" i="32" l="1"/>
  <c r="I8" i="32" l="1"/>
  <c r="I9" i="32"/>
  <c r="I7" i="32"/>
  <c r="H12" i="32" l="1"/>
  <c r="K11" i="14"/>
  <c r="K18" i="14" s="1"/>
  <c r="K20" i="14" s="1"/>
  <c r="E11" i="14"/>
  <c r="E18" i="14" s="1"/>
  <c r="E20" i="14" s="1"/>
  <c r="E21" i="14" s="1"/>
  <c r="K21" i="14" l="1"/>
  <c r="E6" i="14" s="1"/>
  <c r="F6" i="17" l="1"/>
  <c r="F12" i="17" l="1"/>
  <c r="D16" i="17" s="1"/>
  <c r="F11" i="17"/>
  <c r="D15" i="17" s="1"/>
  <c r="F6" i="25"/>
  <c r="F11" i="25" s="1"/>
  <c r="J11" i="25" s="1"/>
  <c r="J12" i="17" l="1"/>
  <c r="D15" i="25"/>
  <c r="F12" i="25"/>
  <c r="J12" i="25" s="1"/>
  <c r="J11" i="17"/>
  <c r="D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y-minakawa</author>
  </authors>
  <commentList>
    <comment ref="G15" authorId="0" shapeId="0" xr:uid="{00000000-0006-0000-0800-000001000000}">
      <text>
        <r>
          <rPr>
            <b/>
            <sz val="11"/>
            <color indexed="12"/>
            <rFont val="ＭＳ Ｐゴシック"/>
            <family val="3"/>
            <charset val="128"/>
          </rPr>
          <t>【注意事項1】
P.21たな卸資産明細表は3月末に行うたな卸状況を示すものであることからP.21たな卸資産明細表の【たな卸減耗損】「医薬品」+「診療材料」+「給食用材料」+「医療消耗器具備品」と合致しないケースがあること。
【注意事項2】
帳簿数量と実地たな卸数量との差が異常であった場合は、「医業外費用・その他の医業外費用」に計上するため、P.21たな卸資産明細表の【たな卸減耗損】「医薬品」+「診療材料」+「給食用材料」+「医療消耗器具備品」と合致しないケースがあること。
※Ｐ.21たな卸明細表と下記の点においてリンクエラーを設定していること。
・Ｐ.12のたな卸減耗損は、Ｐ.21のたな卸減耗損よりも大きいこと。
・Ｐ.12のたな卸減耗損に計上があれば、原則Ｐ.21のたな卸減耗損にも計上があること。</t>
        </r>
      </text>
    </comment>
    <comment ref="G37" authorId="0" shapeId="0" xr:uid="{00000000-0006-0000-0800-000002000000}">
      <text>
        <r>
          <rPr>
            <b/>
            <sz val="11"/>
            <color indexed="12"/>
            <rFont val="ＭＳ Ｐゴシック"/>
            <family val="3"/>
            <charset val="128"/>
          </rPr>
          <t>原則、P.26＋P.30の（減価）償却明細表（上段）「（減価）償却累計額増加額・当期減価償却額」合計－「（再掲）医療奉仕費用・医療社会事業費・当期減価償却額」－「（再掲）医療奉仕費用・社会活動費・当期減価償却額」－「（再掲）付帯事業費用・合計・当期減価償却額」となること。
⇒リンクエラー設定有
（但し、医業外費用に減価償却費を計上している場合は、一致しないので、やむを得ないエラーとして整理すること。）
また、「医業費用・設備関係費・減価償却費」≧「医業外収益・施設設備補助金等収益」となること。
⇒リンクエラー設定有</t>
        </r>
      </text>
    </comment>
  </commentList>
</comments>
</file>

<file path=xl/sharedStrings.xml><?xml version="1.0" encoding="utf-8"?>
<sst xmlns="http://schemas.openxmlformats.org/spreadsheetml/2006/main" count="1473" uniqueCount="959">
  <si>
    <t>サンプル</t>
    <phoneticPr fontId="4"/>
  </si>
  <si>
    <t>分類</t>
    <rPh sb="0" eb="2">
      <t>ブンルイ</t>
    </rPh>
    <phoneticPr fontId="4"/>
  </si>
  <si>
    <t>単位：円/年</t>
    <rPh sb="0" eb="2">
      <t>タンイ</t>
    </rPh>
    <rPh sb="3" eb="4">
      <t>エン</t>
    </rPh>
    <rPh sb="5" eb="6">
      <t>ネン</t>
    </rPh>
    <phoneticPr fontId="4"/>
  </si>
  <si>
    <t>区分</t>
    <rPh sb="0" eb="2">
      <t>クブン</t>
    </rPh>
    <phoneticPr fontId="4"/>
  </si>
  <si>
    <t>医　業　費　用</t>
    <rPh sb="0" eb="1">
      <t>イ</t>
    </rPh>
    <rPh sb="2" eb="3">
      <t>ギョウ</t>
    </rPh>
    <rPh sb="4" eb="5">
      <t>ヒ</t>
    </rPh>
    <rPh sb="6" eb="7">
      <t>ヨウ</t>
    </rPh>
    <phoneticPr fontId="8"/>
  </si>
  <si>
    <t>医　業　費　用</t>
  </si>
  <si>
    <t>費目</t>
    <rPh sb="0" eb="2">
      <t>ヒモク</t>
    </rPh>
    <phoneticPr fontId="4"/>
  </si>
  <si>
    <t>直接費</t>
    <rPh sb="0" eb="2">
      <t>チョクセツ</t>
    </rPh>
    <rPh sb="2" eb="3">
      <t>ヒ</t>
    </rPh>
    <phoneticPr fontId="4"/>
  </si>
  <si>
    <t>間接費</t>
    <rPh sb="0" eb="2">
      <t>カンセツ</t>
    </rPh>
    <rPh sb="2" eb="3">
      <t>ヒ</t>
    </rPh>
    <phoneticPr fontId="4"/>
  </si>
  <si>
    <t>除外</t>
    <rPh sb="0" eb="2">
      <t>ジョガイ</t>
    </rPh>
    <phoneticPr fontId="4"/>
  </si>
  <si>
    <r>
      <rPr>
        <sz val="12"/>
        <rFont val="ＭＳ 明朝"/>
        <family val="1"/>
        <charset val="128"/>
      </rPr>
      <t>科　目</t>
    </r>
    <rPh sb="0" eb="1">
      <t>カ</t>
    </rPh>
    <rPh sb="2" eb="3">
      <t>メ</t>
    </rPh>
    <phoneticPr fontId="8"/>
  </si>
  <si>
    <r>
      <rPr>
        <sz val="12"/>
        <rFont val="ＭＳ 明朝"/>
        <family val="1"/>
        <charset val="128"/>
      </rPr>
      <t>金　額</t>
    </r>
    <rPh sb="0" eb="1">
      <t>キン</t>
    </rPh>
    <rPh sb="2" eb="3">
      <t>ガク</t>
    </rPh>
    <phoneticPr fontId="8"/>
  </si>
  <si>
    <r>
      <rPr>
        <sz val="11"/>
        <rFont val="ＭＳ 明朝"/>
        <family val="1"/>
        <charset val="128"/>
      </rPr>
      <t>科　目</t>
    </r>
    <rPh sb="0" eb="1">
      <t>カ</t>
    </rPh>
    <rPh sb="2" eb="3">
      <t>メ</t>
    </rPh>
    <phoneticPr fontId="8"/>
  </si>
  <si>
    <t>合計金額</t>
    <rPh sb="0" eb="2">
      <t>ゴウケイ</t>
    </rPh>
    <rPh sb="2" eb="4">
      <t>キンガク</t>
    </rPh>
    <phoneticPr fontId="4"/>
  </si>
  <si>
    <r>
      <rPr>
        <sz val="12"/>
        <rFont val="ＭＳ 明朝"/>
        <family val="1"/>
        <charset val="128"/>
      </rPr>
      <t>　　材料費</t>
    </r>
    <rPh sb="2" eb="5">
      <t>ザイリョウヒ</t>
    </rPh>
    <phoneticPr fontId="8"/>
  </si>
  <si>
    <r>
      <rPr>
        <sz val="11"/>
        <rFont val="ＭＳ 明朝"/>
        <family val="1"/>
        <charset val="128"/>
      </rPr>
      <t>　　材料費</t>
    </r>
    <rPh sb="2" eb="5">
      <t>ザイリョウヒ</t>
    </rPh>
    <phoneticPr fontId="8"/>
  </si>
  <si>
    <r>
      <rPr>
        <sz val="12"/>
        <rFont val="ＭＳ 明朝"/>
        <family val="1"/>
        <charset val="128"/>
      </rPr>
      <t>医薬品費</t>
    </r>
    <rPh sb="0" eb="3">
      <t>イヤクヒン</t>
    </rPh>
    <rPh sb="3" eb="4">
      <t>ヒ</t>
    </rPh>
    <phoneticPr fontId="8"/>
  </si>
  <si>
    <r>
      <rPr>
        <sz val="12"/>
        <rFont val="ＭＳ 明朝"/>
        <family val="1"/>
        <charset val="128"/>
      </rPr>
      <t>投薬用薬品費</t>
    </r>
    <rPh sb="0" eb="2">
      <t>トウヤク</t>
    </rPh>
    <rPh sb="2" eb="3">
      <t>ヨウ</t>
    </rPh>
    <rPh sb="3" eb="5">
      <t>ヤクヒン</t>
    </rPh>
    <rPh sb="5" eb="6">
      <t>ヒ</t>
    </rPh>
    <phoneticPr fontId="8"/>
  </si>
  <si>
    <r>
      <rPr>
        <sz val="11"/>
        <rFont val="ＭＳ 明朝"/>
        <family val="1"/>
        <charset val="128"/>
      </rPr>
      <t>医薬品費</t>
    </r>
    <rPh sb="0" eb="3">
      <t>イヤクヒン</t>
    </rPh>
    <rPh sb="3" eb="4">
      <t>ヒ</t>
    </rPh>
    <phoneticPr fontId="8"/>
  </si>
  <si>
    <r>
      <rPr>
        <sz val="11"/>
        <rFont val="ＭＳ 明朝"/>
        <family val="1"/>
        <charset val="128"/>
      </rPr>
      <t>投薬用薬品費</t>
    </r>
    <rPh sb="0" eb="2">
      <t>トウヤク</t>
    </rPh>
    <rPh sb="2" eb="3">
      <t>ヨウ</t>
    </rPh>
    <rPh sb="3" eb="5">
      <t>ヤクヒン</t>
    </rPh>
    <rPh sb="5" eb="6">
      <t>ヒ</t>
    </rPh>
    <phoneticPr fontId="8"/>
  </si>
  <si>
    <r>
      <rPr>
        <sz val="12"/>
        <rFont val="ＭＳ 明朝"/>
        <family val="1"/>
        <charset val="128"/>
      </rPr>
      <t>注射用薬品費</t>
    </r>
    <rPh sb="0" eb="2">
      <t>チュウシャ</t>
    </rPh>
    <rPh sb="2" eb="3">
      <t>ヨウ</t>
    </rPh>
    <rPh sb="3" eb="5">
      <t>ヤクヒン</t>
    </rPh>
    <rPh sb="5" eb="6">
      <t>ヒ</t>
    </rPh>
    <phoneticPr fontId="8"/>
  </si>
  <si>
    <r>
      <rPr>
        <sz val="11"/>
        <rFont val="ＭＳ 明朝"/>
        <family val="1"/>
        <charset val="128"/>
      </rPr>
      <t>注射用薬品費</t>
    </r>
    <rPh sb="0" eb="2">
      <t>チュウシャ</t>
    </rPh>
    <rPh sb="2" eb="3">
      <t>ヨウ</t>
    </rPh>
    <rPh sb="3" eb="5">
      <t>ヤクヒン</t>
    </rPh>
    <rPh sb="5" eb="6">
      <t>ヒ</t>
    </rPh>
    <phoneticPr fontId="8"/>
  </si>
  <si>
    <r>
      <rPr>
        <sz val="12"/>
        <rFont val="ＭＳ 明朝"/>
        <family val="1"/>
        <charset val="128"/>
      </rPr>
      <t>円</t>
    </r>
    <rPh sb="0" eb="1">
      <t>エン</t>
    </rPh>
    <phoneticPr fontId="8"/>
  </si>
  <si>
    <r>
      <rPr>
        <sz val="12"/>
        <rFont val="ＭＳ 明朝"/>
        <family val="1"/>
        <charset val="128"/>
      </rPr>
      <t>その他薬品費</t>
    </r>
    <rPh sb="2" eb="3">
      <t>タ</t>
    </rPh>
    <rPh sb="3" eb="5">
      <t>ヤクヒン</t>
    </rPh>
    <rPh sb="5" eb="6">
      <t>ヒ</t>
    </rPh>
    <phoneticPr fontId="8"/>
  </si>
  <si>
    <r>
      <rPr>
        <sz val="11"/>
        <rFont val="ＭＳ 明朝"/>
        <family val="1"/>
        <charset val="128"/>
      </rPr>
      <t>円</t>
    </r>
    <r>
      <rPr>
        <sz val="11"/>
        <rFont val="Yu Gothic"/>
        <family val="2"/>
        <charset val="128"/>
      </rPr>
      <t>（　内訳小計）</t>
    </r>
    <rPh sb="0" eb="1">
      <t>エン</t>
    </rPh>
    <phoneticPr fontId="8"/>
  </si>
  <si>
    <r>
      <rPr>
        <sz val="11"/>
        <rFont val="ＭＳ 明朝"/>
        <family val="1"/>
        <charset val="128"/>
      </rPr>
      <t>その他薬品費</t>
    </r>
    <rPh sb="2" eb="3">
      <t>タ</t>
    </rPh>
    <rPh sb="3" eb="5">
      <t>ヤクヒン</t>
    </rPh>
    <rPh sb="5" eb="6">
      <t>ヒ</t>
    </rPh>
    <phoneticPr fontId="8"/>
  </si>
  <si>
    <r>
      <rPr>
        <sz val="12"/>
        <rFont val="ＭＳ 明朝"/>
        <family val="1"/>
        <charset val="128"/>
      </rPr>
      <t>診療材料費</t>
    </r>
    <rPh sb="0" eb="2">
      <t>シンリョウ</t>
    </rPh>
    <rPh sb="2" eb="5">
      <t>ザイリョウヒ</t>
    </rPh>
    <phoneticPr fontId="8"/>
  </si>
  <si>
    <r>
      <rPr>
        <sz val="11"/>
        <rFont val="ＭＳ 明朝"/>
        <family val="1"/>
        <charset val="128"/>
      </rPr>
      <t>診療材料費</t>
    </r>
    <rPh sb="0" eb="2">
      <t>シンリョウ</t>
    </rPh>
    <rPh sb="2" eb="5">
      <t>ザイリョウヒ</t>
    </rPh>
    <phoneticPr fontId="8"/>
  </si>
  <si>
    <r>
      <rPr>
        <sz val="12"/>
        <rFont val="ＭＳ 明朝"/>
        <family val="1"/>
        <charset val="128"/>
      </rPr>
      <t>医療消耗器具備品費</t>
    </r>
    <rPh sb="0" eb="2">
      <t>イリョウ</t>
    </rPh>
    <rPh sb="2" eb="4">
      <t>ショウモウ</t>
    </rPh>
    <rPh sb="4" eb="6">
      <t>キグ</t>
    </rPh>
    <rPh sb="6" eb="9">
      <t>ビヒンヒ</t>
    </rPh>
    <phoneticPr fontId="8"/>
  </si>
  <si>
    <r>
      <rPr>
        <sz val="11"/>
        <rFont val="ＭＳ 明朝"/>
        <family val="1"/>
        <charset val="128"/>
      </rPr>
      <t>医療消耗器具備品費</t>
    </r>
    <rPh sb="0" eb="2">
      <t>イリョウ</t>
    </rPh>
    <rPh sb="2" eb="4">
      <t>ショウモウ</t>
    </rPh>
    <rPh sb="4" eb="6">
      <t>キグ</t>
    </rPh>
    <rPh sb="6" eb="9">
      <t>ビヒンヒ</t>
    </rPh>
    <phoneticPr fontId="8"/>
  </si>
  <si>
    <r>
      <rPr>
        <sz val="12"/>
        <rFont val="ＭＳ 明朝"/>
        <family val="1"/>
        <charset val="128"/>
      </rPr>
      <t>給食用材料費</t>
    </r>
    <rPh sb="0" eb="3">
      <t>キュウショクヨウ</t>
    </rPh>
    <rPh sb="3" eb="6">
      <t>ザイリョウヒ</t>
    </rPh>
    <phoneticPr fontId="8"/>
  </si>
  <si>
    <r>
      <rPr>
        <sz val="11"/>
        <rFont val="ＭＳ 明朝"/>
        <family val="1"/>
        <charset val="128"/>
      </rPr>
      <t>給食用材料費</t>
    </r>
    <rPh sb="0" eb="3">
      <t>キュウショクヨウ</t>
    </rPh>
    <rPh sb="3" eb="6">
      <t>ザイリョウヒ</t>
    </rPh>
    <phoneticPr fontId="8"/>
  </si>
  <si>
    <r>
      <rPr>
        <sz val="12"/>
        <rFont val="ＭＳ 明朝"/>
        <family val="1"/>
        <charset val="128"/>
      </rPr>
      <t>たな卸減耗損</t>
    </r>
    <rPh sb="2" eb="3">
      <t>オロシ</t>
    </rPh>
    <rPh sb="3" eb="5">
      <t>ゲンモウ</t>
    </rPh>
    <rPh sb="5" eb="6">
      <t>ゾン</t>
    </rPh>
    <phoneticPr fontId="8"/>
  </si>
  <si>
    <r>
      <rPr>
        <sz val="11"/>
        <rFont val="ＭＳ 明朝"/>
        <family val="1"/>
        <charset val="128"/>
      </rPr>
      <t>たな卸減耗損</t>
    </r>
    <rPh sb="2" eb="3">
      <t>オロシ</t>
    </rPh>
    <rPh sb="3" eb="5">
      <t>ゲンモウ</t>
    </rPh>
    <rPh sb="5" eb="6">
      <t>ゾン</t>
    </rPh>
    <phoneticPr fontId="8"/>
  </si>
  <si>
    <r>
      <rPr>
        <sz val="12"/>
        <rFont val="ＭＳ 明朝"/>
        <family val="1"/>
        <charset val="128"/>
      </rPr>
      <t>たな卸評価損</t>
    </r>
    <rPh sb="2" eb="3">
      <t>オロシ</t>
    </rPh>
    <rPh sb="3" eb="5">
      <t>ヒョウカ</t>
    </rPh>
    <rPh sb="5" eb="6">
      <t>ソン</t>
    </rPh>
    <phoneticPr fontId="8"/>
  </si>
  <si>
    <r>
      <rPr>
        <sz val="11"/>
        <rFont val="ＭＳ 明朝"/>
        <family val="1"/>
        <charset val="128"/>
      </rPr>
      <t>たな卸評価損</t>
    </r>
    <rPh sb="2" eb="3">
      <t>オロシ</t>
    </rPh>
    <rPh sb="3" eb="5">
      <t>ヒョウカ</t>
    </rPh>
    <rPh sb="5" eb="6">
      <t>ソン</t>
    </rPh>
    <phoneticPr fontId="8"/>
  </si>
  <si>
    <r>
      <rPr>
        <sz val="12"/>
        <rFont val="ＭＳ 明朝"/>
        <family val="1"/>
        <charset val="128"/>
      </rPr>
      <t>　　給与費</t>
    </r>
    <rPh sb="2" eb="4">
      <t>キュウヨ</t>
    </rPh>
    <rPh sb="4" eb="5">
      <t>ヒ</t>
    </rPh>
    <phoneticPr fontId="8"/>
  </si>
  <si>
    <r>
      <rPr>
        <sz val="11"/>
        <rFont val="ＭＳ 明朝"/>
        <family val="1"/>
        <charset val="128"/>
      </rPr>
      <t>　　給与費</t>
    </r>
    <rPh sb="2" eb="4">
      <t>キュウヨ</t>
    </rPh>
    <rPh sb="4" eb="5">
      <t>ヒ</t>
    </rPh>
    <phoneticPr fontId="8"/>
  </si>
  <si>
    <r>
      <rPr>
        <sz val="12"/>
        <rFont val="ＭＳ 明朝"/>
        <family val="1"/>
        <charset val="128"/>
      </rPr>
      <t>常勤職員費</t>
    </r>
    <rPh sb="0" eb="2">
      <t>ジョウキン</t>
    </rPh>
    <rPh sb="2" eb="4">
      <t>ショクイン</t>
    </rPh>
    <rPh sb="4" eb="5">
      <t>ヒ</t>
    </rPh>
    <phoneticPr fontId="8"/>
  </si>
  <si>
    <r>
      <rPr>
        <sz val="11"/>
        <rFont val="ＭＳ 明朝"/>
        <family val="1"/>
        <charset val="128"/>
      </rPr>
      <t>常勤職員費</t>
    </r>
    <rPh sb="0" eb="2">
      <t>ジョウキン</t>
    </rPh>
    <rPh sb="2" eb="4">
      <t>ショクイン</t>
    </rPh>
    <rPh sb="4" eb="5">
      <t>ヒ</t>
    </rPh>
    <phoneticPr fontId="8"/>
  </si>
  <si>
    <r>
      <rPr>
        <sz val="12"/>
        <rFont val="ＭＳ 明朝"/>
        <family val="1"/>
        <charset val="128"/>
      </rPr>
      <t>非常勤職員費</t>
    </r>
    <rPh sb="0" eb="1">
      <t>ヒ</t>
    </rPh>
    <rPh sb="1" eb="3">
      <t>ジョウキン</t>
    </rPh>
    <rPh sb="3" eb="5">
      <t>ショクイン</t>
    </rPh>
    <rPh sb="5" eb="6">
      <t>ヒ</t>
    </rPh>
    <phoneticPr fontId="8"/>
  </si>
  <si>
    <r>
      <rPr>
        <sz val="11"/>
        <rFont val="ＭＳ 明朝"/>
        <family val="1"/>
        <charset val="128"/>
      </rPr>
      <t>非常勤職員費</t>
    </r>
    <rPh sb="0" eb="1">
      <t>ヒ</t>
    </rPh>
    <rPh sb="1" eb="3">
      <t>ジョウキン</t>
    </rPh>
    <rPh sb="3" eb="5">
      <t>ショクイン</t>
    </rPh>
    <rPh sb="5" eb="6">
      <t>ヒ</t>
    </rPh>
    <phoneticPr fontId="8"/>
  </si>
  <si>
    <r>
      <rPr>
        <sz val="12"/>
        <rFont val="ＭＳ 明朝"/>
        <family val="1"/>
        <charset val="128"/>
      </rPr>
      <t>賞与</t>
    </r>
    <rPh sb="0" eb="2">
      <t>ショウヨ</t>
    </rPh>
    <phoneticPr fontId="8"/>
  </si>
  <si>
    <r>
      <rPr>
        <sz val="11"/>
        <rFont val="ＭＳ 明朝"/>
        <family val="1"/>
        <charset val="128"/>
      </rPr>
      <t>賞与</t>
    </r>
    <rPh sb="0" eb="2">
      <t>ショウヨ</t>
    </rPh>
    <phoneticPr fontId="8"/>
  </si>
  <si>
    <r>
      <rPr>
        <sz val="12"/>
        <rFont val="ＭＳ 明朝"/>
        <family val="1"/>
        <charset val="128"/>
      </rPr>
      <t>賞与引当金繰入額</t>
    </r>
    <rPh sb="0" eb="2">
      <t>ショウヨ</t>
    </rPh>
    <rPh sb="2" eb="5">
      <t>ヒキアテキン</t>
    </rPh>
    <rPh sb="5" eb="8">
      <t>クリイレガク</t>
    </rPh>
    <phoneticPr fontId="8"/>
  </si>
  <si>
    <r>
      <rPr>
        <sz val="11"/>
        <rFont val="ＭＳ 明朝"/>
        <family val="1"/>
        <charset val="128"/>
      </rPr>
      <t>賞与引当金繰入額</t>
    </r>
    <rPh sb="0" eb="2">
      <t>ショウヨ</t>
    </rPh>
    <rPh sb="2" eb="5">
      <t>ヒキアテキン</t>
    </rPh>
    <rPh sb="5" eb="8">
      <t>クリイレガク</t>
    </rPh>
    <phoneticPr fontId="8"/>
  </si>
  <si>
    <r>
      <rPr>
        <sz val="10"/>
        <rFont val="ＭＳ 明朝"/>
        <family val="1"/>
        <charset val="128"/>
      </rPr>
      <t>退職給付引当金繰入額</t>
    </r>
    <rPh sb="0" eb="2">
      <t>タイショク</t>
    </rPh>
    <rPh sb="2" eb="4">
      <t>キュウフ</t>
    </rPh>
    <rPh sb="4" eb="7">
      <t>ヒキアテキン</t>
    </rPh>
    <rPh sb="7" eb="10">
      <t>クリイレガク</t>
    </rPh>
    <phoneticPr fontId="8"/>
  </si>
  <si>
    <r>
      <rPr>
        <sz val="11"/>
        <rFont val="ＭＳ 明朝"/>
        <family val="1"/>
        <charset val="128"/>
      </rPr>
      <t>退職給付引当金繰入額</t>
    </r>
    <rPh sb="0" eb="2">
      <t>タイショク</t>
    </rPh>
    <rPh sb="2" eb="4">
      <t>キュウフ</t>
    </rPh>
    <rPh sb="4" eb="7">
      <t>ヒキアテキン</t>
    </rPh>
    <rPh sb="7" eb="10">
      <t>クリイレガク</t>
    </rPh>
    <phoneticPr fontId="8"/>
  </si>
  <si>
    <r>
      <rPr>
        <sz val="12"/>
        <rFont val="ＭＳ 明朝"/>
        <family val="1"/>
        <charset val="128"/>
      </rPr>
      <t>退職金</t>
    </r>
    <rPh sb="0" eb="3">
      <t>タイショクキン</t>
    </rPh>
    <phoneticPr fontId="8"/>
  </si>
  <si>
    <r>
      <rPr>
        <sz val="11"/>
        <rFont val="ＭＳ 明朝"/>
        <family val="1"/>
        <charset val="128"/>
      </rPr>
      <t>退職金</t>
    </r>
    <rPh sb="0" eb="3">
      <t>タイショクキン</t>
    </rPh>
    <phoneticPr fontId="8"/>
  </si>
  <si>
    <r>
      <rPr>
        <sz val="12"/>
        <rFont val="ＭＳ 明朝"/>
        <family val="1"/>
        <charset val="128"/>
      </rPr>
      <t>法定福利費</t>
    </r>
    <rPh sb="0" eb="2">
      <t>ホウテイ</t>
    </rPh>
    <rPh sb="2" eb="4">
      <t>フクリ</t>
    </rPh>
    <rPh sb="4" eb="5">
      <t>ヒ</t>
    </rPh>
    <phoneticPr fontId="8"/>
  </si>
  <si>
    <r>
      <rPr>
        <sz val="11"/>
        <rFont val="ＭＳ 明朝"/>
        <family val="1"/>
        <charset val="128"/>
      </rPr>
      <t>法定福利費</t>
    </r>
    <rPh sb="0" eb="2">
      <t>ホウテイ</t>
    </rPh>
    <rPh sb="2" eb="4">
      <t>フクリ</t>
    </rPh>
    <rPh sb="4" eb="5">
      <t>ヒ</t>
    </rPh>
    <phoneticPr fontId="8"/>
  </si>
  <si>
    <r>
      <rPr>
        <sz val="12"/>
        <rFont val="ＭＳ 明朝"/>
        <family val="1"/>
        <charset val="128"/>
      </rPr>
      <t>　　委託費</t>
    </r>
    <rPh sb="2" eb="5">
      <t>イタクヒ</t>
    </rPh>
    <phoneticPr fontId="8"/>
  </si>
  <si>
    <r>
      <rPr>
        <sz val="11"/>
        <rFont val="ＭＳ 明朝"/>
        <family val="1"/>
        <charset val="128"/>
      </rPr>
      <t>　　委託費</t>
    </r>
    <rPh sb="2" eb="5">
      <t>イタクヒ</t>
    </rPh>
    <phoneticPr fontId="8"/>
  </si>
  <si>
    <r>
      <rPr>
        <sz val="12"/>
        <rFont val="ＭＳ 明朝"/>
        <family val="1"/>
        <charset val="128"/>
      </rPr>
      <t>検査委託費</t>
    </r>
    <rPh sb="0" eb="2">
      <t>ケンサ</t>
    </rPh>
    <rPh sb="2" eb="5">
      <t>イタクヒ</t>
    </rPh>
    <phoneticPr fontId="8"/>
  </si>
  <si>
    <r>
      <rPr>
        <sz val="11"/>
        <rFont val="ＭＳ 明朝"/>
        <family val="1"/>
        <charset val="128"/>
      </rPr>
      <t>検査委託費</t>
    </r>
    <rPh sb="0" eb="2">
      <t>ケンサ</t>
    </rPh>
    <rPh sb="2" eb="5">
      <t>イタクヒ</t>
    </rPh>
    <phoneticPr fontId="8"/>
  </si>
  <si>
    <r>
      <rPr>
        <sz val="12"/>
        <rFont val="ＭＳ 明朝"/>
        <family val="1"/>
        <charset val="128"/>
      </rPr>
      <t>給食委託費</t>
    </r>
    <rPh sb="0" eb="2">
      <t>キュウショク</t>
    </rPh>
    <rPh sb="2" eb="5">
      <t>イタクヒ</t>
    </rPh>
    <phoneticPr fontId="8"/>
  </si>
  <si>
    <r>
      <rPr>
        <sz val="11"/>
        <rFont val="ＭＳ 明朝"/>
        <family val="1"/>
        <charset val="128"/>
      </rPr>
      <t>給食委託費</t>
    </r>
    <rPh sb="0" eb="2">
      <t>キュウショク</t>
    </rPh>
    <rPh sb="2" eb="5">
      <t>イタクヒ</t>
    </rPh>
    <phoneticPr fontId="8"/>
  </si>
  <si>
    <r>
      <rPr>
        <sz val="12"/>
        <rFont val="ＭＳ 明朝"/>
        <family val="1"/>
        <charset val="128"/>
      </rPr>
      <t>寝具委託費</t>
    </r>
    <rPh sb="0" eb="2">
      <t>シング</t>
    </rPh>
    <rPh sb="2" eb="5">
      <t>イタクヒ</t>
    </rPh>
    <phoneticPr fontId="8"/>
  </si>
  <si>
    <r>
      <rPr>
        <sz val="11"/>
        <rFont val="ＭＳ 明朝"/>
        <family val="1"/>
        <charset val="128"/>
      </rPr>
      <t>寝具委託費</t>
    </r>
    <rPh sb="0" eb="2">
      <t>シング</t>
    </rPh>
    <rPh sb="2" eb="5">
      <t>イタクヒ</t>
    </rPh>
    <phoneticPr fontId="8"/>
  </si>
  <si>
    <r>
      <rPr>
        <sz val="12"/>
        <rFont val="ＭＳ 明朝"/>
        <family val="1"/>
        <charset val="128"/>
      </rPr>
      <t>医事委託費</t>
    </r>
    <rPh sb="0" eb="2">
      <t>イジ</t>
    </rPh>
    <rPh sb="2" eb="5">
      <t>イタクヒ</t>
    </rPh>
    <phoneticPr fontId="8"/>
  </si>
  <si>
    <r>
      <rPr>
        <sz val="11"/>
        <rFont val="ＭＳ 明朝"/>
        <family val="1"/>
        <charset val="128"/>
      </rPr>
      <t>医事委託費</t>
    </r>
    <rPh sb="0" eb="2">
      <t>イジ</t>
    </rPh>
    <rPh sb="2" eb="5">
      <t>イタクヒ</t>
    </rPh>
    <phoneticPr fontId="8"/>
  </si>
  <si>
    <r>
      <rPr>
        <sz val="12"/>
        <rFont val="ＭＳ 明朝"/>
        <family val="1"/>
        <charset val="128"/>
      </rPr>
      <t>清掃委託費</t>
    </r>
    <rPh sb="0" eb="2">
      <t>セイソウ</t>
    </rPh>
    <rPh sb="2" eb="5">
      <t>イタクヒ</t>
    </rPh>
    <phoneticPr fontId="8"/>
  </si>
  <si>
    <r>
      <rPr>
        <sz val="11"/>
        <rFont val="ＭＳ 明朝"/>
        <family val="1"/>
        <charset val="128"/>
      </rPr>
      <t>清掃委託費</t>
    </r>
    <rPh sb="0" eb="2">
      <t>セイソウ</t>
    </rPh>
    <rPh sb="2" eb="5">
      <t>イタクヒ</t>
    </rPh>
    <phoneticPr fontId="8"/>
  </si>
  <si>
    <r>
      <rPr>
        <sz val="12"/>
        <rFont val="ＭＳ 明朝"/>
        <family val="1"/>
        <charset val="128"/>
      </rPr>
      <t>保守委託費</t>
    </r>
    <rPh sb="0" eb="2">
      <t>ホシュ</t>
    </rPh>
    <rPh sb="2" eb="5">
      <t>イタクヒ</t>
    </rPh>
    <phoneticPr fontId="8"/>
  </si>
  <si>
    <r>
      <rPr>
        <sz val="11"/>
        <rFont val="ＭＳ 明朝"/>
        <family val="1"/>
        <charset val="128"/>
      </rPr>
      <t>保守委託費</t>
    </r>
    <rPh sb="0" eb="2">
      <t>ホシュ</t>
    </rPh>
    <rPh sb="2" eb="5">
      <t>イタクヒ</t>
    </rPh>
    <phoneticPr fontId="8"/>
  </si>
  <si>
    <r>
      <rPr>
        <sz val="12"/>
        <rFont val="ＭＳ 明朝"/>
        <family val="1"/>
        <charset val="128"/>
      </rPr>
      <t>警備委託費</t>
    </r>
    <rPh sb="0" eb="2">
      <t>ケイビ</t>
    </rPh>
    <rPh sb="2" eb="5">
      <t>イタクヒ</t>
    </rPh>
    <phoneticPr fontId="8"/>
  </si>
  <si>
    <r>
      <rPr>
        <sz val="11"/>
        <rFont val="ＭＳ 明朝"/>
        <family val="1"/>
        <charset val="128"/>
      </rPr>
      <t>警備委託費</t>
    </r>
    <rPh sb="0" eb="2">
      <t>ケイビ</t>
    </rPh>
    <rPh sb="2" eb="5">
      <t>イタクヒ</t>
    </rPh>
    <phoneticPr fontId="8"/>
  </si>
  <si>
    <r>
      <rPr>
        <sz val="12"/>
        <rFont val="ＭＳ 明朝"/>
        <family val="1"/>
        <charset val="128"/>
      </rPr>
      <t>看護助手委託費</t>
    </r>
    <rPh sb="0" eb="2">
      <t>カンゴ</t>
    </rPh>
    <rPh sb="2" eb="4">
      <t>ジョシュ</t>
    </rPh>
    <rPh sb="4" eb="7">
      <t>イタクヒ</t>
    </rPh>
    <phoneticPr fontId="8"/>
  </si>
  <si>
    <r>
      <rPr>
        <sz val="11"/>
        <rFont val="ＭＳ 明朝"/>
        <family val="1"/>
        <charset val="128"/>
      </rPr>
      <t>看護助手委託費</t>
    </r>
    <rPh sb="0" eb="2">
      <t>カンゴ</t>
    </rPh>
    <rPh sb="2" eb="4">
      <t>ジョシュ</t>
    </rPh>
    <rPh sb="4" eb="7">
      <t>イタクヒ</t>
    </rPh>
    <phoneticPr fontId="8"/>
  </si>
  <si>
    <r>
      <rPr>
        <sz val="12"/>
        <rFont val="ＭＳ 明朝"/>
        <family val="1"/>
        <charset val="128"/>
      </rPr>
      <t>その他委託費</t>
    </r>
    <rPh sb="2" eb="3">
      <t>タ</t>
    </rPh>
    <rPh sb="3" eb="6">
      <t>イタクヒ</t>
    </rPh>
    <phoneticPr fontId="8"/>
  </si>
  <si>
    <r>
      <rPr>
        <sz val="11"/>
        <rFont val="ＭＳ 明朝"/>
        <family val="1"/>
        <charset val="128"/>
      </rPr>
      <t>その他委託費</t>
    </r>
    <rPh sb="2" eb="3">
      <t>タ</t>
    </rPh>
    <rPh sb="3" eb="6">
      <t>イタクヒ</t>
    </rPh>
    <phoneticPr fontId="8"/>
  </si>
  <si>
    <r>
      <rPr>
        <sz val="12"/>
        <rFont val="ＭＳ 明朝"/>
        <family val="1"/>
        <charset val="128"/>
      </rPr>
      <t>　　設備関係費</t>
    </r>
    <rPh sb="2" eb="4">
      <t>セツビ</t>
    </rPh>
    <rPh sb="4" eb="7">
      <t>カンケイヒ</t>
    </rPh>
    <phoneticPr fontId="8"/>
  </si>
  <si>
    <r>
      <rPr>
        <sz val="11"/>
        <rFont val="ＭＳ 明朝"/>
        <family val="1"/>
        <charset val="128"/>
      </rPr>
      <t>　　設備関係費</t>
    </r>
    <rPh sb="2" eb="4">
      <t>セツビ</t>
    </rPh>
    <rPh sb="4" eb="7">
      <t>カンケイヒ</t>
    </rPh>
    <phoneticPr fontId="8"/>
  </si>
  <si>
    <r>
      <rPr>
        <sz val="12"/>
        <rFont val="ＭＳ 明朝"/>
        <family val="1"/>
        <charset val="128"/>
      </rPr>
      <t>減価償却費</t>
    </r>
    <rPh sb="0" eb="2">
      <t>ゲンカ</t>
    </rPh>
    <rPh sb="2" eb="5">
      <t>ショウキャクヒ</t>
    </rPh>
    <phoneticPr fontId="8"/>
  </si>
  <si>
    <r>
      <rPr>
        <sz val="11"/>
        <rFont val="ＭＳ 明朝"/>
        <family val="1"/>
        <charset val="128"/>
      </rPr>
      <t>減価償却費</t>
    </r>
    <rPh sb="0" eb="2">
      <t>ゲンカ</t>
    </rPh>
    <rPh sb="2" eb="5">
      <t>ショウキャクヒ</t>
    </rPh>
    <phoneticPr fontId="8"/>
  </si>
  <si>
    <r>
      <rPr>
        <sz val="12"/>
        <rFont val="ＭＳ 明朝"/>
        <family val="1"/>
        <charset val="128"/>
      </rPr>
      <t>器機賃借料</t>
    </r>
    <rPh sb="0" eb="2">
      <t>キキ</t>
    </rPh>
    <rPh sb="2" eb="5">
      <t>チンシャクリョウ</t>
    </rPh>
    <phoneticPr fontId="8"/>
  </si>
  <si>
    <r>
      <rPr>
        <sz val="11"/>
        <rFont val="ＭＳ 明朝"/>
        <family val="1"/>
        <charset val="128"/>
      </rPr>
      <t>器機賃借料</t>
    </r>
    <rPh sb="0" eb="2">
      <t>キキ</t>
    </rPh>
    <rPh sb="2" eb="5">
      <t>チンシャクリョウ</t>
    </rPh>
    <phoneticPr fontId="8"/>
  </si>
  <si>
    <r>
      <rPr>
        <sz val="12"/>
        <rFont val="ＭＳ 明朝"/>
        <family val="1"/>
        <charset val="128"/>
      </rPr>
      <t>地代家賃</t>
    </r>
    <rPh sb="0" eb="2">
      <t>チダイ</t>
    </rPh>
    <rPh sb="2" eb="4">
      <t>ヤチン</t>
    </rPh>
    <phoneticPr fontId="8"/>
  </si>
  <si>
    <r>
      <rPr>
        <sz val="11"/>
        <rFont val="ＭＳ 明朝"/>
        <family val="1"/>
        <charset val="128"/>
      </rPr>
      <t>地代家賃</t>
    </r>
    <rPh sb="0" eb="2">
      <t>チダイ</t>
    </rPh>
    <rPh sb="2" eb="4">
      <t>ヤチン</t>
    </rPh>
    <phoneticPr fontId="8"/>
  </si>
  <si>
    <r>
      <rPr>
        <sz val="12"/>
        <rFont val="ＭＳ 明朝"/>
        <family val="1"/>
        <charset val="128"/>
      </rPr>
      <t>修繕費</t>
    </r>
    <rPh sb="0" eb="3">
      <t>シュウゼンヒ</t>
    </rPh>
    <phoneticPr fontId="8"/>
  </si>
  <si>
    <r>
      <rPr>
        <sz val="11"/>
        <rFont val="ＭＳ 明朝"/>
        <family val="1"/>
        <charset val="128"/>
      </rPr>
      <t>修繕費</t>
    </r>
    <rPh sb="0" eb="3">
      <t>シュウゼンヒ</t>
    </rPh>
    <phoneticPr fontId="8"/>
  </si>
  <si>
    <r>
      <rPr>
        <sz val="12"/>
        <rFont val="ＭＳ 明朝"/>
        <family val="1"/>
        <charset val="128"/>
      </rPr>
      <t>固定資産税等</t>
    </r>
    <rPh sb="0" eb="2">
      <t>コテイ</t>
    </rPh>
    <rPh sb="2" eb="5">
      <t>シサンゼイ</t>
    </rPh>
    <rPh sb="5" eb="6">
      <t>トウ</t>
    </rPh>
    <phoneticPr fontId="8"/>
  </si>
  <si>
    <r>
      <rPr>
        <sz val="11"/>
        <rFont val="ＭＳ 明朝"/>
        <family val="1"/>
        <charset val="128"/>
      </rPr>
      <t>固定資産税等</t>
    </r>
    <rPh sb="0" eb="2">
      <t>コテイ</t>
    </rPh>
    <rPh sb="2" eb="5">
      <t>シサンゼイ</t>
    </rPh>
    <rPh sb="5" eb="6">
      <t>トウ</t>
    </rPh>
    <phoneticPr fontId="8"/>
  </si>
  <si>
    <r>
      <rPr>
        <sz val="12"/>
        <rFont val="ＭＳ 明朝"/>
        <family val="1"/>
        <charset val="128"/>
      </rPr>
      <t>器機保守料</t>
    </r>
    <rPh sb="0" eb="2">
      <t>キキ</t>
    </rPh>
    <rPh sb="2" eb="5">
      <t>ホシュリョウ</t>
    </rPh>
    <phoneticPr fontId="8"/>
  </si>
  <si>
    <r>
      <rPr>
        <sz val="11"/>
        <rFont val="ＭＳ 明朝"/>
        <family val="1"/>
        <charset val="128"/>
      </rPr>
      <t>器機保守料</t>
    </r>
    <rPh sb="0" eb="2">
      <t>キキ</t>
    </rPh>
    <rPh sb="2" eb="5">
      <t>ホシュリョウ</t>
    </rPh>
    <phoneticPr fontId="8"/>
  </si>
  <si>
    <r>
      <rPr>
        <sz val="12"/>
        <rFont val="ＭＳ 明朝"/>
        <family val="1"/>
        <charset val="128"/>
      </rPr>
      <t>器機設備保険料</t>
    </r>
    <rPh sb="0" eb="2">
      <t>キキ</t>
    </rPh>
    <rPh sb="2" eb="4">
      <t>セツビ</t>
    </rPh>
    <rPh sb="4" eb="7">
      <t>ホケンリョウ</t>
    </rPh>
    <phoneticPr fontId="8"/>
  </si>
  <si>
    <r>
      <rPr>
        <sz val="10"/>
        <rFont val="ＭＳ 明朝"/>
        <family val="1"/>
        <charset val="128"/>
      </rPr>
      <t>損害填補資金</t>
    </r>
    <r>
      <rPr>
        <sz val="10"/>
        <rFont val="Arial"/>
        <family val="2"/>
      </rPr>
      <t xml:space="preserve"> </t>
    </r>
    <r>
      <rPr>
        <sz val="10"/>
        <rFont val="ＭＳ 明朝"/>
        <family val="1"/>
        <charset val="128"/>
      </rPr>
      <t>特別会計積立金</t>
    </r>
    <rPh sb="0" eb="2">
      <t>ソンガイ</t>
    </rPh>
    <rPh sb="2" eb="4">
      <t>テンポ</t>
    </rPh>
    <rPh sb="4" eb="6">
      <t>シキン</t>
    </rPh>
    <rPh sb="7" eb="9">
      <t>トクベツ</t>
    </rPh>
    <rPh sb="9" eb="11">
      <t>カイケイ</t>
    </rPh>
    <rPh sb="11" eb="14">
      <t>ツミタテキン</t>
    </rPh>
    <phoneticPr fontId="8"/>
  </si>
  <si>
    <r>
      <rPr>
        <sz val="11"/>
        <rFont val="ＭＳ 明朝"/>
        <family val="1"/>
        <charset val="128"/>
      </rPr>
      <t>器機設備保険料</t>
    </r>
    <rPh sb="0" eb="2">
      <t>キキ</t>
    </rPh>
    <rPh sb="2" eb="4">
      <t>セツビ</t>
    </rPh>
    <rPh sb="4" eb="7">
      <t>ホケンリョウ</t>
    </rPh>
    <phoneticPr fontId="8"/>
  </si>
  <si>
    <r>
      <rPr>
        <sz val="11"/>
        <rFont val="ＭＳ 明朝"/>
        <family val="1"/>
        <charset val="128"/>
      </rPr>
      <t>損害填補資金</t>
    </r>
    <r>
      <rPr>
        <sz val="11"/>
        <rFont val="Arial"/>
        <family val="2"/>
      </rPr>
      <t xml:space="preserve"> </t>
    </r>
    <r>
      <rPr>
        <sz val="11"/>
        <rFont val="ＭＳ 明朝"/>
        <family val="1"/>
        <charset val="128"/>
      </rPr>
      <t>特別会計積立金</t>
    </r>
    <rPh sb="0" eb="2">
      <t>ソンガイ</t>
    </rPh>
    <rPh sb="2" eb="4">
      <t>テンポ</t>
    </rPh>
    <rPh sb="4" eb="6">
      <t>シキン</t>
    </rPh>
    <rPh sb="7" eb="9">
      <t>トクベツ</t>
    </rPh>
    <rPh sb="9" eb="11">
      <t>カイケイ</t>
    </rPh>
    <rPh sb="11" eb="14">
      <t>ツミタテキン</t>
    </rPh>
    <phoneticPr fontId="8"/>
  </si>
  <si>
    <r>
      <rPr>
        <sz val="12"/>
        <rFont val="ＭＳ 明朝"/>
        <family val="1"/>
        <charset val="128"/>
      </rPr>
      <t>その他保険料</t>
    </r>
    <rPh sb="2" eb="3">
      <t>タ</t>
    </rPh>
    <rPh sb="3" eb="6">
      <t>ホケンリョウ</t>
    </rPh>
    <phoneticPr fontId="8"/>
  </si>
  <si>
    <r>
      <rPr>
        <sz val="11"/>
        <rFont val="ＭＳ 明朝"/>
        <family val="1"/>
        <charset val="128"/>
      </rPr>
      <t>円</t>
    </r>
    <rPh sb="0" eb="1">
      <t>エン</t>
    </rPh>
    <phoneticPr fontId="8"/>
  </si>
  <si>
    <r>
      <rPr>
        <sz val="11"/>
        <rFont val="ＭＳ 明朝"/>
        <family val="1"/>
        <charset val="128"/>
      </rPr>
      <t>その他保険料</t>
    </r>
    <rPh sb="2" eb="3">
      <t>タ</t>
    </rPh>
    <rPh sb="3" eb="6">
      <t>ホケンリョウ</t>
    </rPh>
    <phoneticPr fontId="8"/>
  </si>
  <si>
    <r>
      <rPr>
        <sz val="12"/>
        <rFont val="ＭＳ 明朝"/>
        <family val="1"/>
        <charset val="128"/>
      </rPr>
      <t>車両関係費</t>
    </r>
    <rPh sb="0" eb="2">
      <t>シャリョウ</t>
    </rPh>
    <rPh sb="2" eb="5">
      <t>カンケイヒ</t>
    </rPh>
    <phoneticPr fontId="8"/>
  </si>
  <si>
    <r>
      <rPr>
        <sz val="11"/>
        <rFont val="ＭＳ 明朝"/>
        <family val="1"/>
        <charset val="128"/>
      </rPr>
      <t>車両関係費</t>
    </r>
    <rPh sb="0" eb="2">
      <t>シャリョウ</t>
    </rPh>
    <rPh sb="2" eb="5">
      <t>カンケイヒ</t>
    </rPh>
    <phoneticPr fontId="8"/>
  </si>
  <si>
    <r>
      <rPr>
        <sz val="12"/>
        <rFont val="ＭＳ 明朝"/>
        <family val="1"/>
        <charset val="128"/>
      </rPr>
      <t>　　研究研修費</t>
    </r>
    <rPh sb="2" eb="4">
      <t>ケンキュウ</t>
    </rPh>
    <rPh sb="4" eb="7">
      <t>ケンシュウヒ</t>
    </rPh>
    <phoneticPr fontId="8"/>
  </si>
  <si>
    <r>
      <rPr>
        <sz val="11"/>
        <rFont val="ＭＳ 明朝"/>
        <family val="1"/>
        <charset val="128"/>
      </rPr>
      <t>　　研究研修費</t>
    </r>
    <rPh sb="2" eb="4">
      <t>ケンキュウ</t>
    </rPh>
    <rPh sb="4" eb="7">
      <t>ケンシュウヒ</t>
    </rPh>
    <phoneticPr fontId="8"/>
  </si>
  <si>
    <r>
      <rPr>
        <sz val="12"/>
        <rFont val="ＭＳ 明朝"/>
        <family val="1"/>
        <charset val="128"/>
      </rPr>
      <t>研究費</t>
    </r>
    <rPh sb="0" eb="3">
      <t>ケンキュウヒ</t>
    </rPh>
    <phoneticPr fontId="8"/>
  </si>
  <si>
    <r>
      <rPr>
        <sz val="12"/>
        <rFont val="ＭＳ 明朝"/>
        <family val="1"/>
        <charset val="128"/>
      </rPr>
      <t>研究材料費</t>
    </r>
    <rPh sb="0" eb="2">
      <t>ケンキュウ</t>
    </rPh>
    <rPh sb="2" eb="5">
      <t>ザイリョウヒ</t>
    </rPh>
    <phoneticPr fontId="8"/>
  </si>
  <si>
    <r>
      <rPr>
        <sz val="11"/>
        <rFont val="ＭＳ 明朝"/>
        <family val="1"/>
        <charset val="128"/>
      </rPr>
      <t>研究費</t>
    </r>
    <rPh sb="0" eb="3">
      <t>ケンキュウヒ</t>
    </rPh>
    <phoneticPr fontId="8"/>
  </si>
  <si>
    <r>
      <rPr>
        <sz val="11"/>
        <rFont val="ＭＳ 明朝"/>
        <family val="1"/>
        <charset val="128"/>
      </rPr>
      <t>研究材料費</t>
    </r>
    <rPh sb="0" eb="2">
      <t>ケンキュウ</t>
    </rPh>
    <rPh sb="2" eb="5">
      <t>ザイリョウヒ</t>
    </rPh>
    <phoneticPr fontId="8"/>
  </si>
  <si>
    <r>
      <rPr>
        <sz val="12"/>
        <rFont val="ＭＳ 明朝"/>
        <family val="1"/>
        <charset val="128"/>
      </rPr>
      <t>図書費</t>
    </r>
    <rPh sb="0" eb="3">
      <t>トショヒ</t>
    </rPh>
    <phoneticPr fontId="8"/>
  </si>
  <si>
    <r>
      <rPr>
        <sz val="11"/>
        <rFont val="ＭＳ 明朝"/>
        <family val="1"/>
        <charset val="128"/>
      </rPr>
      <t>図書費</t>
    </r>
    <rPh sb="0" eb="3">
      <t>トショヒ</t>
    </rPh>
    <phoneticPr fontId="8"/>
  </si>
  <si>
    <r>
      <rPr>
        <sz val="12"/>
        <rFont val="ＭＳ 明朝"/>
        <family val="1"/>
        <charset val="128"/>
      </rPr>
      <t>研究雑費</t>
    </r>
    <rPh sb="0" eb="2">
      <t>ケンキュウ</t>
    </rPh>
    <rPh sb="2" eb="4">
      <t>ザッピ</t>
    </rPh>
    <phoneticPr fontId="8"/>
  </si>
  <si>
    <r>
      <rPr>
        <sz val="11"/>
        <rFont val="ＭＳ 明朝"/>
        <family val="1"/>
        <charset val="128"/>
      </rPr>
      <t>研究雑費</t>
    </r>
    <rPh sb="0" eb="2">
      <t>ケンキュウ</t>
    </rPh>
    <rPh sb="2" eb="4">
      <t>ザッピ</t>
    </rPh>
    <phoneticPr fontId="8"/>
  </si>
  <si>
    <r>
      <rPr>
        <sz val="12"/>
        <rFont val="ＭＳ 明朝"/>
        <family val="1"/>
        <charset val="128"/>
      </rPr>
      <t>研修費</t>
    </r>
    <rPh sb="0" eb="3">
      <t>ケンシュウヒ</t>
    </rPh>
    <phoneticPr fontId="8"/>
  </si>
  <si>
    <r>
      <rPr>
        <sz val="12"/>
        <rFont val="ＭＳ 明朝"/>
        <family val="1"/>
        <charset val="128"/>
      </rPr>
      <t>謝金</t>
    </r>
    <rPh sb="0" eb="2">
      <t>シャキン</t>
    </rPh>
    <phoneticPr fontId="8"/>
  </si>
  <si>
    <r>
      <rPr>
        <sz val="11"/>
        <rFont val="ＭＳ 明朝"/>
        <family val="1"/>
        <charset val="128"/>
      </rPr>
      <t>研修費</t>
    </r>
    <rPh sb="0" eb="3">
      <t>ケンシュウヒ</t>
    </rPh>
    <phoneticPr fontId="8"/>
  </si>
  <si>
    <r>
      <rPr>
        <sz val="11"/>
        <rFont val="ＭＳ 明朝"/>
        <family val="1"/>
        <charset val="128"/>
      </rPr>
      <t>謝金</t>
    </r>
    <rPh sb="0" eb="2">
      <t>シャキン</t>
    </rPh>
    <phoneticPr fontId="8"/>
  </si>
  <si>
    <r>
      <rPr>
        <sz val="12"/>
        <rFont val="ＭＳ 明朝"/>
        <family val="1"/>
        <charset val="128"/>
      </rPr>
      <t>旅費交通費</t>
    </r>
    <rPh sb="0" eb="2">
      <t>リョヒ</t>
    </rPh>
    <rPh sb="2" eb="5">
      <t>コウツウヒ</t>
    </rPh>
    <phoneticPr fontId="8"/>
  </si>
  <si>
    <r>
      <rPr>
        <sz val="11"/>
        <rFont val="ＭＳ 明朝"/>
        <family val="1"/>
        <charset val="128"/>
      </rPr>
      <t>旅費交通費</t>
    </r>
    <rPh sb="0" eb="2">
      <t>リョヒ</t>
    </rPh>
    <rPh sb="2" eb="5">
      <t>コウツウヒ</t>
    </rPh>
    <phoneticPr fontId="8"/>
  </si>
  <si>
    <r>
      <rPr>
        <sz val="12"/>
        <rFont val="ＭＳ 明朝"/>
        <family val="1"/>
        <charset val="128"/>
      </rPr>
      <t>研修雑費</t>
    </r>
    <rPh sb="0" eb="2">
      <t>ケンシュウ</t>
    </rPh>
    <rPh sb="2" eb="4">
      <t>ザッピ</t>
    </rPh>
    <phoneticPr fontId="8"/>
  </si>
  <si>
    <r>
      <rPr>
        <sz val="11"/>
        <rFont val="ＭＳ 明朝"/>
        <family val="1"/>
        <charset val="128"/>
      </rPr>
      <t>研修雑費</t>
    </r>
    <rPh sb="0" eb="2">
      <t>ケンシュウ</t>
    </rPh>
    <rPh sb="2" eb="4">
      <t>ザッピ</t>
    </rPh>
    <phoneticPr fontId="8"/>
  </si>
  <si>
    <r>
      <rPr>
        <sz val="12"/>
        <rFont val="ＭＳ 明朝"/>
        <family val="1"/>
        <charset val="128"/>
      </rPr>
      <t>　　経費</t>
    </r>
    <rPh sb="2" eb="4">
      <t>ケイヒ</t>
    </rPh>
    <phoneticPr fontId="8"/>
  </si>
  <si>
    <r>
      <rPr>
        <sz val="11"/>
        <rFont val="ＭＳ 明朝"/>
        <family val="1"/>
        <charset val="128"/>
      </rPr>
      <t>　　経費</t>
    </r>
    <rPh sb="2" eb="4">
      <t>ケイヒ</t>
    </rPh>
    <phoneticPr fontId="8"/>
  </si>
  <si>
    <r>
      <rPr>
        <sz val="12"/>
        <rFont val="ＭＳ 明朝"/>
        <family val="1"/>
        <charset val="128"/>
      </rPr>
      <t>福利厚生費</t>
    </r>
    <rPh sb="0" eb="2">
      <t>フクリ</t>
    </rPh>
    <rPh sb="2" eb="5">
      <t>コウセイヒ</t>
    </rPh>
    <phoneticPr fontId="8"/>
  </si>
  <si>
    <r>
      <rPr>
        <sz val="11"/>
        <rFont val="ＭＳ 明朝"/>
        <family val="1"/>
        <charset val="128"/>
      </rPr>
      <t>福利厚生費</t>
    </r>
    <rPh sb="0" eb="2">
      <t>フクリ</t>
    </rPh>
    <rPh sb="2" eb="5">
      <t>コウセイヒ</t>
    </rPh>
    <phoneticPr fontId="8"/>
  </si>
  <si>
    <r>
      <rPr>
        <sz val="12"/>
        <rFont val="ＭＳ 明朝"/>
        <family val="1"/>
        <charset val="128"/>
      </rPr>
      <t>職員被服費</t>
    </r>
    <rPh sb="0" eb="2">
      <t>ショクイン</t>
    </rPh>
    <rPh sb="2" eb="5">
      <t>ヒフクヒ</t>
    </rPh>
    <phoneticPr fontId="8"/>
  </si>
  <si>
    <r>
      <rPr>
        <sz val="11"/>
        <rFont val="ＭＳ 明朝"/>
        <family val="1"/>
        <charset val="128"/>
      </rPr>
      <t>職員被服費</t>
    </r>
    <rPh sb="0" eb="2">
      <t>ショクイン</t>
    </rPh>
    <rPh sb="2" eb="5">
      <t>ヒフクヒ</t>
    </rPh>
    <phoneticPr fontId="8"/>
  </si>
  <si>
    <r>
      <rPr>
        <sz val="12"/>
        <rFont val="ＭＳ 明朝"/>
        <family val="1"/>
        <charset val="128"/>
      </rPr>
      <t>通信費</t>
    </r>
    <rPh sb="0" eb="3">
      <t>ツウシンヒ</t>
    </rPh>
    <phoneticPr fontId="8"/>
  </si>
  <si>
    <r>
      <rPr>
        <sz val="11"/>
        <rFont val="ＭＳ 明朝"/>
        <family val="1"/>
        <charset val="128"/>
      </rPr>
      <t>通信費</t>
    </r>
    <rPh sb="0" eb="3">
      <t>ツウシンヒ</t>
    </rPh>
    <phoneticPr fontId="8"/>
  </si>
  <si>
    <r>
      <rPr>
        <sz val="12"/>
        <rFont val="ＭＳ 明朝"/>
        <family val="1"/>
        <charset val="128"/>
      </rPr>
      <t>広告宣伝費</t>
    </r>
    <rPh sb="0" eb="2">
      <t>コウコク</t>
    </rPh>
    <rPh sb="2" eb="5">
      <t>センデンヒ</t>
    </rPh>
    <phoneticPr fontId="8"/>
  </si>
  <si>
    <r>
      <rPr>
        <sz val="11"/>
        <rFont val="ＭＳ 明朝"/>
        <family val="1"/>
        <charset val="128"/>
      </rPr>
      <t>広告宣伝費</t>
    </r>
    <rPh sb="0" eb="2">
      <t>コウコク</t>
    </rPh>
    <rPh sb="2" eb="5">
      <t>センデンヒ</t>
    </rPh>
    <phoneticPr fontId="8"/>
  </si>
  <si>
    <r>
      <rPr>
        <sz val="12"/>
        <rFont val="ＭＳ 明朝"/>
        <family val="1"/>
        <charset val="128"/>
      </rPr>
      <t>消耗品費</t>
    </r>
    <rPh sb="0" eb="3">
      <t>ショウモウヒン</t>
    </rPh>
    <rPh sb="3" eb="4">
      <t>ヒ</t>
    </rPh>
    <phoneticPr fontId="8"/>
  </si>
  <si>
    <r>
      <rPr>
        <sz val="11"/>
        <rFont val="ＭＳ 明朝"/>
        <family val="1"/>
        <charset val="128"/>
      </rPr>
      <t>消耗品費</t>
    </r>
    <rPh sb="0" eb="3">
      <t>ショウモウヒン</t>
    </rPh>
    <rPh sb="3" eb="4">
      <t>ヒ</t>
    </rPh>
    <phoneticPr fontId="8"/>
  </si>
  <si>
    <r>
      <rPr>
        <sz val="12"/>
        <rFont val="ＭＳ 明朝"/>
        <family val="1"/>
        <charset val="128"/>
      </rPr>
      <t>消耗器具備品費</t>
    </r>
    <rPh sb="0" eb="2">
      <t>ショウモウ</t>
    </rPh>
    <rPh sb="2" eb="4">
      <t>キグ</t>
    </rPh>
    <rPh sb="4" eb="7">
      <t>ビヒンヒ</t>
    </rPh>
    <phoneticPr fontId="8"/>
  </si>
  <si>
    <r>
      <rPr>
        <sz val="11"/>
        <rFont val="ＭＳ 明朝"/>
        <family val="1"/>
        <charset val="128"/>
      </rPr>
      <t>消耗器具備品費</t>
    </r>
    <rPh sb="0" eb="2">
      <t>ショウモウ</t>
    </rPh>
    <rPh sb="2" eb="4">
      <t>キグ</t>
    </rPh>
    <rPh sb="4" eb="7">
      <t>ビヒンヒ</t>
    </rPh>
    <phoneticPr fontId="8"/>
  </si>
  <si>
    <r>
      <rPr>
        <sz val="12"/>
        <rFont val="ＭＳ 明朝"/>
        <family val="1"/>
        <charset val="128"/>
      </rPr>
      <t>会議費</t>
    </r>
    <rPh sb="0" eb="3">
      <t>カイギヒ</t>
    </rPh>
    <phoneticPr fontId="8"/>
  </si>
  <si>
    <r>
      <rPr>
        <sz val="11"/>
        <rFont val="ＭＳ 明朝"/>
        <family val="1"/>
        <charset val="128"/>
      </rPr>
      <t>会議費</t>
    </r>
    <rPh sb="0" eb="3">
      <t>カイギヒ</t>
    </rPh>
    <phoneticPr fontId="8"/>
  </si>
  <si>
    <r>
      <rPr>
        <sz val="12"/>
        <rFont val="ＭＳ 明朝"/>
        <family val="1"/>
        <charset val="128"/>
      </rPr>
      <t>水道光熱費</t>
    </r>
    <rPh sb="0" eb="2">
      <t>スイドウ</t>
    </rPh>
    <rPh sb="2" eb="5">
      <t>コウネツヒ</t>
    </rPh>
    <phoneticPr fontId="8"/>
  </si>
  <si>
    <r>
      <rPr>
        <sz val="11"/>
        <rFont val="ＭＳ 明朝"/>
        <family val="1"/>
        <charset val="128"/>
      </rPr>
      <t>水道光熱費</t>
    </r>
    <rPh sb="0" eb="2">
      <t>スイドウ</t>
    </rPh>
    <rPh sb="2" eb="5">
      <t>コウネツヒ</t>
    </rPh>
    <phoneticPr fontId="8"/>
  </si>
  <si>
    <r>
      <rPr>
        <sz val="12"/>
        <rFont val="ＭＳ 明朝"/>
        <family val="1"/>
        <charset val="128"/>
      </rPr>
      <t>賃借料</t>
    </r>
    <rPh sb="0" eb="2">
      <t>チンシャク</t>
    </rPh>
    <rPh sb="2" eb="3">
      <t>リョウ</t>
    </rPh>
    <phoneticPr fontId="8"/>
  </si>
  <si>
    <r>
      <rPr>
        <sz val="11"/>
        <rFont val="ＭＳ 明朝"/>
        <family val="1"/>
        <charset val="128"/>
      </rPr>
      <t>賃借料</t>
    </r>
    <rPh sb="0" eb="2">
      <t>チンシャク</t>
    </rPh>
    <rPh sb="2" eb="3">
      <t>リョウ</t>
    </rPh>
    <phoneticPr fontId="8"/>
  </si>
  <si>
    <r>
      <rPr>
        <sz val="12"/>
        <rFont val="ＭＳ 明朝"/>
        <family val="1"/>
        <charset val="128"/>
      </rPr>
      <t>保険料</t>
    </r>
    <rPh sb="0" eb="3">
      <t>ホケンリョウ</t>
    </rPh>
    <phoneticPr fontId="8"/>
  </si>
  <si>
    <r>
      <rPr>
        <sz val="11"/>
        <rFont val="ＭＳ 明朝"/>
        <family val="1"/>
        <charset val="128"/>
      </rPr>
      <t>保険料</t>
    </r>
    <rPh sb="0" eb="3">
      <t>ホケンリョウ</t>
    </rPh>
    <phoneticPr fontId="8"/>
  </si>
  <si>
    <r>
      <rPr>
        <sz val="12"/>
        <rFont val="ＭＳ 明朝"/>
        <family val="1"/>
        <charset val="128"/>
      </rPr>
      <t>業務紹介費</t>
    </r>
    <rPh sb="0" eb="2">
      <t>ギョウム</t>
    </rPh>
    <rPh sb="2" eb="4">
      <t>ショウカイ</t>
    </rPh>
    <rPh sb="4" eb="5">
      <t>ヒ</t>
    </rPh>
    <phoneticPr fontId="8"/>
  </si>
  <si>
    <r>
      <rPr>
        <sz val="11"/>
        <rFont val="ＭＳ 明朝"/>
        <family val="1"/>
        <charset val="128"/>
      </rPr>
      <t>業務紹介費</t>
    </r>
    <rPh sb="0" eb="2">
      <t>ギョウム</t>
    </rPh>
    <rPh sb="2" eb="4">
      <t>ショウカイ</t>
    </rPh>
    <rPh sb="4" eb="5">
      <t>ヒ</t>
    </rPh>
    <phoneticPr fontId="8"/>
  </si>
  <si>
    <r>
      <rPr>
        <sz val="12"/>
        <rFont val="ＭＳ 明朝"/>
        <family val="1"/>
        <charset val="128"/>
      </rPr>
      <t>諸会費</t>
    </r>
    <rPh sb="0" eb="3">
      <t>ショカイヒ</t>
    </rPh>
    <phoneticPr fontId="8"/>
  </si>
  <si>
    <r>
      <rPr>
        <sz val="11"/>
        <rFont val="ＭＳ 明朝"/>
        <family val="1"/>
        <charset val="128"/>
      </rPr>
      <t>諸会費</t>
    </r>
    <rPh sb="0" eb="3">
      <t>ショカイヒ</t>
    </rPh>
    <phoneticPr fontId="8"/>
  </si>
  <si>
    <r>
      <rPr>
        <sz val="12"/>
        <rFont val="ＭＳ 明朝"/>
        <family val="1"/>
        <charset val="128"/>
      </rPr>
      <t>租税公課</t>
    </r>
    <rPh sb="0" eb="2">
      <t>ソゼイ</t>
    </rPh>
    <rPh sb="2" eb="4">
      <t>コウカ</t>
    </rPh>
    <phoneticPr fontId="8"/>
  </si>
  <si>
    <r>
      <rPr>
        <sz val="11"/>
        <rFont val="ＭＳ 明朝"/>
        <family val="1"/>
        <charset val="128"/>
      </rPr>
      <t>租税公課</t>
    </r>
    <rPh sb="0" eb="2">
      <t>ソゼイ</t>
    </rPh>
    <rPh sb="2" eb="4">
      <t>コウカ</t>
    </rPh>
    <phoneticPr fontId="8"/>
  </si>
  <si>
    <r>
      <rPr>
        <sz val="12"/>
        <rFont val="ＭＳ 明朝"/>
        <family val="1"/>
        <charset val="128"/>
      </rPr>
      <t>医業貸倒損失</t>
    </r>
    <rPh sb="0" eb="2">
      <t>イギョウ</t>
    </rPh>
    <rPh sb="2" eb="4">
      <t>カシダオレ</t>
    </rPh>
    <rPh sb="4" eb="6">
      <t>ソンシツ</t>
    </rPh>
    <phoneticPr fontId="8"/>
  </si>
  <si>
    <r>
      <rPr>
        <sz val="11"/>
        <rFont val="ＭＳ 明朝"/>
        <family val="1"/>
        <charset val="128"/>
      </rPr>
      <t>医業貸倒損失</t>
    </r>
    <rPh sb="0" eb="2">
      <t>イギョウ</t>
    </rPh>
    <rPh sb="2" eb="4">
      <t>カシダオレ</t>
    </rPh>
    <rPh sb="4" eb="6">
      <t>ソンシツ</t>
    </rPh>
    <phoneticPr fontId="8"/>
  </si>
  <si>
    <r>
      <rPr>
        <sz val="12"/>
        <rFont val="ＭＳ 明朝"/>
        <family val="1"/>
        <charset val="128"/>
      </rPr>
      <t>貸倒引当金繰入額</t>
    </r>
    <rPh sb="0" eb="5">
      <t>カシダオレヒキアテキン</t>
    </rPh>
    <rPh sb="5" eb="8">
      <t>クリイレガク</t>
    </rPh>
    <phoneticPr fontId="8"/>
  </si>
  <si>
    <r>
      <rPr>
        <sz val="11"/>
        <rFont val="ＭＳ 明朝"/>
        <family val="1"/>
        <charset val="128"/>
      </rPr>
      <t>貸倒引当金繰入額</t>
    </r>
    <rPh sb="0" eb="5">
      <t>カシダオレヒキアテキン</t>
    </rPh>
    <rPh sb="5" eb="8">
      <t>クリイレガク</t>
    </rPh>
    <phoneticPr fontId="8"/>
  </si>
  <si>
    <r>
      <rPr>
        <sz val="12"/>
        <rFont val="ＭＳ 明朝"/>
        <family val="1"/>
        <charset val="128"/>
      </rPr>
      <t>長期前払費用償却費</t>
    </r>
    <rPh sb="0" eb="2">
      <t>チョウキ</t>
    </rPh>
    <rPh sb="2" eb="4">
      <t>マエバラ</t>
    </rPh>
    <rPh sb="4" eb="6">
      <t>ヒヨウ</t>
    </rPh>
    <rPh sb="6" eb="8">
      <t>ショウキャク</t>
    </rPh>
    <rPh sb="8" eb="9">
      <t>ヒ</t>
    </rPh>
    <phoneticPr fontId="8"/>
  </si>
  <si>
    <r>
      <rPr>
        <sz val="11"/>
        <rFont val="ＭＳ 明朝"/>
        <family val="1"/>
        <charset val="128"/>
      </rPr>
      <t>長期前払費用償却費</t>
    </r>
    <rPh sb="0" eb="2">
      <t>チョウキ</t>
    </rPh>
    <rPh sb="2" eb="4">
      <t>マエバラ</t>
    </rPh>
    <rPh sb="4" eb="6">
      <t>ヒヨウ</t>
    </rPh>
    <rPh sb="6" eb="8">
      <t>ショウキャク</t>
    </rPh>
    <rPh sb="8" eb="9">
      <t>ヒ</t>
    </rPh>
    <phoneticPr fontId="8"/>
  </si>
  <si>
    <r>
      <rPr>
        <sz val="12"/>
        <rFont val="ＭＳ 明朝"/>
        <family val="1"/>
        <charset val="128"/>
      </rPr>
      <t>雑費</t>
    </r>
    <rPh sb="0" eb="2">
      <t>ザッピ</t>
    </rPh>
    <phoneticPr fontId="8"/>
  </si>
  <si>
    <r>
      <rPr>
        <sz val="11"/>
        <rFont val="ＭＳ 明朝"/>
        <family val="1"/>
        <charset val="128"/>
      </rPr>
      <t>雑費</t>
    </r>
    <rPh sb="0" eb="2">
      <t>ザッピ</t>
    </rPh>
    <phoneticPr fontId="8"/>
  </si>
  <si>
    <t>【備考】</t>
    <rPh sb="1" eb="3">
      <t>ビコウ</t>
    </rPh>
    <phoneticPr fontId="4"/>
  </si>
  <si>
    <t>　</t>
    <phoneticPr fontId="4"/>
  </si>
  <si>
    <t>単位：人/年</t>
    <rPh sb="0" eb="2">
      <t>タンイ</t>
    </rPh>
    <rPh sb="3" eb="4">
      <t>ニン</t>
    </rPh>
    <rPh sb="5" eb="6">
      <t>ネン</t>
    </rPh>
    <phoneticPr fontId="4"/>
  </si>
  <si>
    <t>部門</t>
    <rPh sb="0" eb="2">
      <t>ブモン</t>
    </rPh>
    <phoneticPr fontId="4"/>
  </si>
  <si>
    <t>診療部門</t>
    <rPh sb="0" eb="2">
      <t>シンリョウ</t>
    </rPh>
    <rPh sb="2" eb="4">
      <t>ブモン</t>
    </rPh>
    <phoneticPr fontId="4"/>
  </si>
  <si>
    <t>支援部門</t>
    <rPh sb="0" eb="2">
      <t>シエン</t>
    </rPh>
    <rPh sb="2" eb="4">
      <t>ブモン</t>
    </rPh>
    <phoneticPr fontId="4"/>
  </si>
  <si>
    <t>補助部門</t>
    <rPh sb="0" eb="2">
      <t>ホジョ</t>
    </rPh>
    <rPh sb="2" eb="4">
      <t>ブモン</t>
    </rPh>
    <phoneticPr fontId="4"/>
  </si>
  <si>
    <t>合計</t>
    <rPh sb="0" eb="2">
      <t>ゴウケイ</t>
    </rPh>
    <phoneticPr fontId="4"/>
  </si>
  <si>
    <t>補助部門外国人担当</t>
    <rPh sb="0" eb="2">
      <t>ホジョ</t>
    </rPh>
    <rPh sb="2" eb="4">
      <t>ブモン</t>
    </rPh>
    <rPh sb="4" eb="6">
      <t>ガイコク</t>
    </rPh>
    <rPh sb="6" eb="7">
      <t>ジン</t>
    </rPh>
    <rPh sb="7" eb="9">
      <t>タントウ</t>
    </rPh>
    <phoneticPr fontId="4"/>
  </si>
  <si>
    <t>職種</t>
    <rPh sb="0" eb="2">
      <t>ショクシュ</t>
    </rPh>
    <phoneticPr fontId="4"/>
  </si>
  <si>
    <t>職員総数</t>
    <rPh sb="0" eb="2">
      <t>ショクイン</t>
    </rPh>
    <rPh sb="2" eb="4">
      <t>ソウスウ</t>
    </rPh>
    <phoneticPr fontId="4"/>
  </si>
  <si>
    <t>職員数合計</t>
    <rPh sb="0" eb="2">
      <t>ショクイン</t>
    </rPh>
    <rPh sb="2" eb="3">
      <t>スウ</t>
    </rPh>
    <rPh sb="3" eb="5">
      <t>ゴウケイ</t>
    </rPh>
    <phoneticPr fontId="4"/>
  </si>
  <si>
    <t>病院</t>
    <rPh sb="0" eb="2">
      <t>ビョウイン</t>
    </rPh>
    <phoneticPr fontId="4"/>
  </si>
  <si>
    <t>医師</t>
    <rPh sb="0" eb="2">
      <t>イシ</t>
    </rPh>
    <phoneticPr fontId="4"/>
  </si>
  <si>
    <t>看護師</t>
    <rPh sb="0" eb="3">
      <t>カンゴシ</t>
    </rPh>
    <phoneticPr fontId="4"/>
  </si>
  <si>
    <t>薬剤師</t>
    <rPh sb="0" eb="3">
      <t>ヤクザイシ</t>
    </rPh>
    <phoneticPr fontId="4"/>
  </si>
  <si>
    <t>放射線技師</t>
    <rPh sb="0" eb="3">
      <t>ホウシャセン</t>
    </rPh>
    <rPh sb="3" eb="5">
      <t>ギシ</t>
    </rPh>
    <phoneticPr fontId="4"/>
  </si>
  <si>
    <t>検査技師</t>
    <rPh sb="0" eb="2">
      <t>ケンサ</t>
    </rPh>
    <rPh sb="2" eb="4">
      <t>ギシ</t>
    </rPh>
    <phoneticPr fontId="4"/>
  </si>
  <si>
    <t>臨床工学技士</t>
    <rPh sb="0" eb="2">
      <t>リンショウ</t>
    </rPh>
    <rPh sb="2" eb="4">
      <t>コウガク</t>
    </rPh>
    <rPh sb="4" eb="6">
      <t>ギシ</t>
    </rPh>
    <phoneticPr fontId="4"/>
  </si>
  <si>
    <t>歯科技工士</t>
    <rPh sb="0" eb="2">
      <t>シカ</t>
    </rPh>
    <rPh sb="2" eb="5">
      <t>ギコウシ</t>
    </rPh>
    <phoneticPr fontId="4"/>
  </si>
  <si>
    <t>歯科衛生士</t>
    <rPh sb="0" eb="2">
      <t>シカ</t>
    </rPh>
    <rPh sb="2" eb="5">
      <t>エイセイシ</t>
    </rPh>
    <phoneticPr fontId="4"/>
  </si>
  <si>
    <t>視能訓練士</t>
    <rPh sb="0" eb="5">
      <t>シノウクンレンシ</t>
    </rPh>
    <phoneticPr fontId="4"/>
  </si>
  <si>
    <t>理学療法士</t>
    <rPh sb="0" eb="2">
      <t>リガク</t>
    </rPh>
    <rPh sb="2" eb="5">
      <t>リョウホウシ</t>
    </rPh>
    <phoneticPr fontId="4"/>
  </si>
  <si>
    <t>作業療法士</t>
    <rPh sb="0" eb="2">
      <t>サギョウ</t>
    </rPh>
    <rPh sb="2" eb="4">
      <t>リョウホウ</t>
    </rPh>
    <rPh sb="4" eb="5">
      <t>シ</t>
    </rPh>
    <phoneticPr fontId="4"/>
  </si>
  <si>
    <t>言語聴覚士</t>
    <rPh sb="0" eb="5">
      <t>ゲンゴチョウカクシ</t>
    </rPh>
    <phoneticPr fontId="4"/>
  </si>
  <si>
    <t>管理栄養士</t>
    <rPh sb="0" eb="2">
      <t>カンリ</t>
    </rPh>
    <rPh sb="2" eb="5">
      <t>エイヨウシ</t>
    </rPh>
    <phoneticPr fontId="4"/>
  </si>
  <si>
    <t>臨床心理士</t>
    <rPh sb="0" eb="2">
      <t>リンショウ</t>
    </rPh>
    <rPh sb="2" eb="5">
      <t>シンリシ</t>
    </rPh>
    <phoneticPr fontId="4"/>
  </si>
  <si>
    <t>事務員</t>
    <rPh sb="0" eb="3">
      <t>ジムイン</t>
    </rPh>
    <phoneticPr fontId="4"/>
  </si>
  <si>
    <t>精神保健福祉士</t>
    <rPh sb="0" eb="2">
      <t>セイシン</t>
    </rPh>
    <rPh sb="2" eb="4">
      <t>ホケン</t>
    </rPh>
    <rPh sb="4" eb="7">
      <t>フクシシ</t>
    </rPh>
    <phoneticPr fontId="4"/>
  </si>
  <si>
    <t>調理師</t>
    <rPh sb="0" eb="3">
      <t>チョウリシ</t>
    </rPh>
    <phoneticPr fontId="4"/>
  </si>
  <si>
    <t>ボイラー技士</t>
    <rPh sb="4" eb="6">
      <t>ギシ</t>
    </rPh>
    <phoneticPr fontId="4"/>
  </si>
  <si>
    <t>業務院</t>
    <rPh sb="0" eb="2">
      <t>ギョウム</t>
    </rPh>
    <rPh sb="2" eb="3">
      <t>イン</t>
    </rPh>
    <phoneticPr fontId="4"/>
  </si>
  <si>
    <t>看護補助者</t>
    <rPh sb="0" eb="2">
      <t>カンゴ</t>
    </rPh>
    <rPh sb="2" eb="5">
      <t>ホジョシャ</t>
    </rPh>
    <phoneticPr fontId="4"/>
  </si>
  <si>
    <t>介護福祉士</t>
    <rPh sb="0" eb="2">
      <t>カイゴ</t>
    </rPh>
    <rPh sb="2" eb="5">
      <t>フクシシ</t>
    </rPh>
    <phoneticPr fontId="4"/>
  </si>
  <si>
    <t>小計</t>
    <rPh sb="0" eb="2">
      <t>ショウケイ</t>
    </rPh>
    <phoneticPr fontId="4"/>
  </si>
  <si>
    <t>医療社会</t>
    <rPh sb="0" eb="2">
      <t>イリョウ</t>
    </rPh>
    <rPh sb="2" eb="4">
      <t>シャカイ</t>
    </rPh>
    <phoneticPr fontId="4"/>
  </si>
  <si>
    <t>介護老人保健施設</t>
    <rPh sb="0" eb="2">
      <t>カイゴ</t>
    </rPh>
    <rPh sb="2" eb="4">
      <t>ロウジン</t>
    </rPh>
    <rPh sb="4" eb="6">
      <t>ホケン</t>
    </rPh>
    <rPh sb="6" eb="8">
      <t>シセツ</t>
    </rPh>
    <phoneticPr fontId="4"/>
  </si>
  <si>
    <t>施設所長</t>
    <rPh sb="0" eb="2">
      <t>シセツ</t>
    </rPh>
    <rPh sb="2" eb="4">
      <t>ショチョウ</t>
    </rPh>
    <phoneticPr fontId="4"/>
  </si>
  <si>
    <t>看護介護職員</t>
    <rPh sb="0" eb="2">
      <t>カンゴ</t>
    </rPh>
    <rPh sb="2" eb="4">
      <t>カイゴ</t>
    </rPh>
    <rPh sb="4" eb="6">
      <t>ショクイン</t>
    </rPh>
    <phoneticPr fontId="4"/>
  </si>
  <si>
    <t>准看護師</t>
    <rPh sb="0" eb="4">
      <t>ジュンカンゴシ</t>
    </rPh>
    <phoneticPr fontId="4"/>
  </si>
  <si>
    <t>作業療法士</t>
    <rPh sb="0" eb="2">
      <t>サギョウ</t>
    </rPh>
    <rPh sb="2" eb="5">
      <t>リョウホウシ</t>
    </rPh>
    <phoneticPr fontId="4"/>
  </si>
  <si>
    <t>相談指導員</t>
    <rPh sb="0" eb="2">
      <t>ソウダン</t>
    </rPh>
    <rPh sb="2" eb="5">
      <t>シドウイン</t>
    </rPh>
    <phoneticPr fontId="4"/>
  </si>
  <si>
    <t>営繕係</t>
    <rPh sb="0" eb="2">
      <t>エイゼン</t>
    </rPh>
    <rPh sb="2" eb="3">
      <t>カカリ</t>
    </rPh>
    <phoneticPr fontId="4"/>
  </si>
  <si>
    <t>業務員</t>
    <rPh sb="0" eb="2">
      <t>ギョウム</t>
    </rPh>
    <rPh sb="2" eb="3">
      <t>イン</t>
    </rPh>
    <phoneticPr fontId="4"/>
  </si>
  <si>
    <t>居宅</t>
    <rPh sb="0" eb="2">
      <t>キョタク</t>
    </rPh>
    <phoneticPr fontId="4"/>
  </si>
  <si>
    <t>全体面積</t>
    <rPh sb="0" eb="2">
      <t>ゼンタイ</t>
    </rPh>
    <rPh sb="2" eb="4">
      <t>メンセキ</t>
    </rPh>
    <phoneticPr fontId="4"/>
  </si>
  <si>
    <t>診療科コード：</t>
    <rPh sb="0" eb="2">
      <t>シンリョウ</t>
    </rPh>
    <rPh sb="2" eb="3">
      <t>カ</t>
    </rPh>
    <phoneticPr fontId="4"/>
  </si>
  <si>
    <t>部門面積</t>
    <rPh sb="0" eb="2">
      <t>ブモン</t>
    </rPh>
    <rPh sb="2" eb="4">
      <t>メンセキ</t>
    </rPh>
    <phoneticPr fontId="4"/>
  </si>
  <si>
    <t>診療科コード：</t>
    <rPh sb="0" eb="3">
      <t>シンリョウカ</t>
    </rPh>
    <phoneticPr fontId="4"/>
  </si>
  <si>
    <t>対象部門名称：</t>
    <rPh sb="0" eb="2">
      <t>タイショウ</t>
    </rPh>
    <rPh sb="2" eb="4">
      <t>ブモン</t>
    </rPh>
    <rPh sb="4" eb="6">
      <t>メイショウ</t>
    </rPh>
    <phoneticPr fontId="4"/>
  </si>
  <si>
    <t>占有面積（㎡）</t>
    <rPh sb="0" eb="2">
      <t>センユウ</t>
    </rPh>
    <rPh sb="2" eb="4">
      <t>メンセキ</t>
    </rPh>
    <phoneticPr fontId="4"/>
  </si>
  <si>
    <t>【支援部門】</t>
    <rPh sb="1" eb="3">
      <t>シエン</t>
    </rPh>
    <rPh sb="3" eb="5">
      <t>ブモン</t>
    </rPh>
    <phoneticPr fontId="4"/>
  </si>
  <si>
    <t>【診療部門】</t>
    <rPh sb="1" eb="3">
      <t>シンリョウ</t>
    </rPh>
    <rPh sb="3" eb="5">
      <t>ブモン</t>
    </rPh>
    <phoneticPr fontId="4"/>
  </si>
  <si>
    <t>■診療科面積数</t>
    <rPh sb="1" eb="3">
      <t>シンリョウ</t>
    </rPh>
    <rPh sb="3" eb="4">
      <t>カ</t>
    </rPh>
    <rPh sb="4" eb="6">
      <t>メンセキ</t>
    </rPh>
    <rPh sb="6" eb="7">
      <t>スウ</t>
    </rPh>
    <phoneticPr fontId="4"/>
  </si>
  <si>
    <t>全体人数</t>
    <rPh sb="0" eb="2">
      <t>ゼンタイ</t>
    </rPh>
    <rPh sb="2" eb="4">
      <t>ニンズウ</t>
    </rPh>
    <phoneticPr fontId="4"/>
  </si>
  <si>
    <t>全体患者数</t>
    <rPh sb="0" eb="2">
      <t>ゼンタイ</t>
    </rPh>
    <rPh sb="2" eb="4">
      <t>カンジャ</t>
    </rPh>
    <rPh sb="4" eb="5">
      <t>スウ</t>
    </rPh>
    <phoneticPr fontId="4"/>
  </si>
  <si>
    <t>部門人数</t>
    <rPh sb="0" eb="2">
      <t>ブモン</t>
    </rPh>
    <rPh sb="2" eb="4">
      <t>ニンズウ</t>
    </rPh>
    <phoneticPr fontId="4"/>
  </si>
  <si>
    <t>部門患者数</t>
    <rPh sb="0" eb="2">
      <t>ブモン</t>
    </rPh>
    <rPh sb="2" eb="4">
      <t>カンジャ</t>
    </rPh>
    <rPh sb="4" eb="5">
      <t>スウ</t>
    </rPh>
    <phoneticPr fontId="4"/>
  </si>
  <si>
    <t>その他業務件数</t>
    <rPh sb="2" eb="3">
      <t>タ</t>
    </rPh>
    <rPh sb="3" eb="5">
      <t>ギョウム</t>
    </rPh>
    <rPh sb="5" eb="7">
      <t>ケンスウ</t>
    </rPh>
    <phoneticPr fontId="4"/>
  </si>
  <si>
    <t>※補助部門で算定</t>
    <rPh sb="1" eb="3">
      <t>ホジョ</t>
    </rPh>
    <rPh sb="3" eb="5">
      <t>ブモン</t>
    </rPh>
    <rPh sb="6" eb="8">
      <t>サンテイ</t>
    </rPh>
    <phoneticPr fontId="4"/>
  </si>
  <si>
    <t>入院（手術等）患者数</t>
    <rPh sb="0" eb="2">
      <t>ニュウイン</t>
    </rPh>
    <rPh sb="3" eb="5">
      <t>シュジュツ</t>
    </rPh>
    <rPh sb="5" eb="6">
      <t>トウ</t>
    </rPh>
    <rPh sb="7" eb="9">
      <t>カンジャ</t>
    </rPh>
    <rPh sb="9" eb="10">
      <t>スウ</t>
    </rPh>
    <phoneticPr fontId="4"/>
  </si>
  <si>
    <t>※関連する病棟等</t>
    <rPh sb="1" eb="3">
      <t>カンレン</t>
    </rPh>
    <rPh sb="5" eb="7">
      <t>ビョウトウ</t>
    </rPh>
    <rPh sb="7" eb="8">
      <t>トウ</t>
    </rPh>
    <phoneticPr fontId="4"/>
  </si>
  <si>
    <t>全体検査等数</t>
    <rPh sb="0" eb="2">
      <t>ゼンタイ</t>
    </rPh>
    <phoneticPr fontId="4"/>
  </si>
  <si>
    <t>部門検査等数</t>
    <rPh sb="0" eb="2">
      <t>ブモン</t>
    </rPh>
    <rPh sb="2" eb="4">
      <t>ケンサ</t>
    </rPh>
    <rPh sb="4" eb="5">
      <t>トウ</t>
    </rPh>
    <rPh sb="5" eb="6">
      <t>スウ</t>
    </rPh>
    <phoneticPr fontId="4"/>
  </si>
  <si>
    <t>検査等数（件/年）</t>
    <rPh sb="0" eb="2">
      <t>ケンサ</t>
    </rPh>
    <rPh sb="2" eb="3">
      <t>トウ</t>
    </rPh>
    <rPh sb="3" eb="4">
      <t>スウ</t>
    </rPh>
    <rPh sb="5" eb="6">
      <t>ケン</t>
    </rPh>
    <rPh sb="7" eb="8">
      <t>ネン</t>
    </rPh>
    <phoneticPr fontId="4"/>
  </si>
  <si>
    <t>外来患者数（件/年）</t>
    <rPh sb="0" eb="2">
      <t>ガイライ</t>
    </rPh>
    <rPh sb="2" eb="4">
      <t>カンジャ</t>
    </rPh>
    <rPh sb="4" eb="5">
      <t>スウ</t>
    </rPh>
    <rPh sb="6" eb="7">
      <t>ケン</t>
    </rPh>
    <rPh sb="8" eb="9">
      <t>ネン</t>
    </rPh>
    <phoneticPr fontId="4"/>
  </si>
  <si>
    <t>■診療科実績数</t>
    <rPh sb="1" eb="3">
      <t>シンリョウ</t>
    </rPh>
    <rPh sb="3" eb="4">
      <t>カ</t>
    </rPh>
    <rPh sb="4" eb="6">
      <t>ジッセキ</t>
    </rPh>
    <rPh sb="6" eb="7">
      <t>スウ</t>
    </rPh>
    <phoneticPr fontId="4"/>
  </si>
  <si>
    <t>全体看護師数</t>
    <rPh sb="0" eb="2">
      <t>ゼンタイ</t>
    </rPh>
    <rPh sb="2" eb="5">
      <t>カンゴシ</t>
    </rPh>
    <rPh sb="5" eb="6">
      <t>スウ</t>
    </rPh>
    <phoneticPr fontId="4"/>
  </si>
  <si>
    <t>部門看護師数</t>
    <rPh sb="0" eb="2">
      <t>ブモン</t>
    </rPh>
    <rPh sb="2" eb="5">
      <t>カンゴシ</t>
    </rPh>
    <rPh sb="5" eb="6">
      <t>スウ</t>
    </rPh>
    <phoneticPr fontId="4"/>
  </si>
  <si>
    <t>その他事務職（人）</t>
    <rPh sb="2" eb="3">
      <t>タ</t>
    </rPh>
    <rPh sb="3" eb="5">
      <t>ジム</t>
    </rPh>
    <rPh sb="5" eb="6">
      <t>ショク</t>
    </rPh>
    <rPh sb="7" eb="8">
      <t>ニン</t>
    </rPh>
    <phoneticPr fontId="4"/>
  </si>
  <si>
    <t>看護師（人）</t>
    <rPh sb="0" eb="3">
      <t>カンゴシ</t>
    </rPh>
    <rPh sb="4" eb="5">
      <t>ニン</t>
    </rPh>
    <phoneticPr fontId="4"/>
  </si>
  <si>
    <t>全体医師数</t>
    <rPh sb="0" eb="2">
      <t>ゼンタイ</t>
    </rPh>
    <rPh sb="2" eb="4">
      <t>イシ</t>
    </rPh>
    <rPh sb="4" eb="5">
      <t>スウ</t>
    </rPh>
    <phoneticPr fontId="4"/>
  </si>
  <si>
    <t>部門医師数</t>
    <rPh sb="0" eb="2">
      <t>ブモン</t>
    </rPh>
    <rPh sb="2" eb="4">
      <t>イシ</t>
    </rPh>
    <rPh sb="4" eb="5">
      <t>スウ</t>
    </rPh>
    <phoneticPr fontId="4"/>
  </si>
  <si>
    <t>その他医療職（人）</t>
    <rPh sb="2" eb="3">
      <t>タ</t>
    </rPh>
    <rPh sb="3" eb="5">
      <t>イリョウ</t>
    </rPh>
    <rPh sb="5" eb="6">
      <t>ショク</t>
    </rPh>
    <phoneticPr fontId="4"/>
  </si>
  <si>
    <t>医師（人）</t>
    <rPh sb="0" eb="2">
      <t>イシ</t>
    </rPh>
    <rPh sb="3" eb="4">
      <t>ニン</t>
    </rPh>
    <phoneticPr fontId="4"/>
  </si>
  <si>
    <t>■診療科職員数</t>
    <rPh sb="1" eb="3">
      <t>シンリョウ</t>
    </rPh>
    <rPh sb="3" eb="4">
      <t>カ</t>
    </rPh>
    <rPh sb="4" eb="6">
      <t>ショクイン</t>
    </rPh>
    <rPh sb="6" eb="7">
      <t>スウ</t>
    </rPh>
    <phoneticPr fontId="4"/>
  </si>
  <si>
    <t>※エントリは黒字／網掛の部分</t>
    <rPh sb="6" eb="8">
      <t>クロジ</t>
    </rPh>
    <rPh sb="9" eb="11">
      <t>アミガケ</t>
    </rPh>
    <rPh sb="12" eb="14">
      <t>ブブン</t>
    </rPh>
    <phoneticPr fontId="4"/>
  </si>
  <si>
    <r>
      <rPr>
        <b/>
        <u/>
        <sz val="11"/>
        <color theme="1"/>
        <rFont val="游ゴシック"/>
        <family val="3"/>
        <charset val="128"/>
      </rPr>
      <t>診療部門</t>
    </r>
    <rPh sb="0" eb="2">
      <t>シンリョウ</t>
    </rPh>
    <rPh sb="2" eb="4">
      <t>ブモン</t>
    </rPh>
    <phoneticPr fontId="4"/>
  </si>
  <si>
    <r>
      <rPr>
        <b/>
        <u/>
        <sz val="11"/>
        <color theme="1"/>
        <rFont val="游ゴシック"/>
        <family val="3"/>
        <charset val="128"/>
      </rPr>
      <t>支援部門</t>
    </r>
    <rPh sb="0" eb="2">
      <t>シエン</t>
    </rPh>
    <rPh sb="2" eb="4">
      <t>ブモン</t>
    </rPh>
    <phoneticPr fontId="4"/>
  </si>
  <si>
    <r>
      <rPr>
        <sz val="11"/>
        <color theme="1"/>
        <rFont val="游ゴシック"/>
        <family val="2"/>
        <charset val="128"/>
      </rPr>
      <t>全体</t>
    </r>
    <rPh sb="0" eb="2">
      <t>ゼンタイ</t>
    </rPh>
    <phoneticPr fontId="4"/>
  </si>
  <si>
    <r>
      <rPr>
        <sz val="11"/>
        <color theme="1"/>
        <rFont val="游ゴシック"/>
        <family val="2"/>
        <charset val="128"/>
      </rPr>
      <t>割合</t>
    </r>
    <rPh sb="0" eb="2">
      <t>ワリアイ</t>
    </rPh>
    <phoneticPr fontId="4"/>
  </si>
  <si>
    <r>
      <rPr>
        <sz val="11"/>
        <color theme="1"/>
        <rFont val="游ゴシック"/>
        <family val="2"/>
        <charset val="128"/>
      </rPr>
      <t>支援全体</t>
    </r>
    <rPh sb="0" eb="2">
      <t>シエン</t>
    </rPh>
    <rPh sb="2" eb="4">
      <t>ゼンタイ</t>
    </rPh>
    <phoneticPr fontId="4"/>
  </si>
  <si>
    <t>割合</t>
    <rPh sb="0" eb="2">
      <t>ワリアイ</t>
    </rPh>
    <phoneticPr fontId="4"/>
  </si>
  <si>
    <r>
      <rPr>
        <sz val="11"/>
        <color theme="1"/>
        <rFont val="游ゴシック"/>
        <family val="2"/>
        <charset val="128"/>
      </rPr>
      <t>看護師</t>
    </r>
    <rPh sb="0" eb="3">
      <t>カンゴシ</t>
    </rPh>
    <phoneticPr fontId="4"/>
  </si>
  <si>
    <r>
      <rPr>
        <sz val="11"/>
        <color theme="1"/>
        <rFont val="游ゴシック"/>
        <family val="2"/>
        <charset val="128"/>
      </rPr>
      <t>医師</t>
    </r>
    <rPh sb="0" eb="2">
      <t>イシ</t>
    </rPh>
    <phoneticPr fontId="4"/>
  </si>
  <si>
    <r>
      <rPr>
        <sz val="11"/>
        <color theme="1"/>
        <rFont val="游ゴシック"/>
        <family val="2"/>
        <charset val="128"/>
      </rPr>
      <t>平均</t>
    </r>
    <rPh sb="0" eb="2">
      <t>ヘイキン</t>
    </rPh>
    <phoneticPr fontId="4"/>
  </si>
  <si>
    <r>
      <rPr>
        <sz val="11"/>
        <color theme="1"/>
        <rFont val="游ゴシック"/>
        <family val="2"/>
        <charset val="128"/>
      </rPr>
      <t>※看護師は病棟看護師の人数を仮で利用している</t>
    </r>
    <rPh sb="1" eb="4">
      <t>カンゴシ</t>
    </rPh>
    <rPh sb="5" eb="7">
      <t>ビョウトウ</t>
    </rPh>
    <rPh sb="7" eb="10">
      <t>カンゴシ</t>
    </rPh>
    <rPh sb="11" eb="13">
      <t>ニンズウ</t>
    </rPh>
    <rPh sb="14" eb="15">
      <t>カリ</t>
    </rPh>
    <rPh sb="16" eb="18">
      <t>リヨウ</t>
    </rPh>
    <phoneticPr fontId="4"/>
  </si>
  <si>
    <r>
      <rPr>
        <sz val="10"/>
        <color theme="1"/>
        <rFont val="游ゴシック"/>
        <family val="3"/>
        <charset val="128"/>
      </rPr>
      <t>食事件数</t>
    </r>
    <rPh sb="0" eb="2">
      <t>ショクジ</t>
    </rPh>
    <rPh sb="2" eb="4">
      <t>ケンスウ</t>
    </rPh>
    <phoneticPr fontId="4"/>
  </si>
  <si>
    <r>
      <rPr>
        <sz val="10"/>
        <color theme="1"/>
        <rFont val="游ゴシック"/>
        <family val="3"/>
        <charset val="128"/>
      </rPr>
      <t>手術件数（中央材料）</t>
    </r>
    <rPh sb="0" eb="2">
      <t>シュジュツ</t>
    </rPh>
    <rPh sb="2" eb="4">
      <t>ケンスウ</t>
    </rPh>
    <rPh sb="5" eb="7">
      <t>チュウオウ</t>
    </rPh>
    <rPh sb="7" eb="9">
      <t>ザイリョウ</t>
    </rPh>
    <phoneticPr fontId="4"/>
  </si>
  <si>
    <r>
      <rPr>
        <sz val="10"/>
        <color theme="1"/>
        <rFont val="游ゴシック"/>
        <family val="3"/>
        <charset val="128"/>
      </rPr>
      <t>リハビリ実績</t>
    </r>
    <rPh sb="4" eb="6">
      <t>ジッセキ</t>
    </rPh>
    <phoneticPr fontId="4"/>
  </si>
  <si>
    <r>
      <rPr>
        <sz val="10"/>
        <color theme="1"/>
        <rFont val="游ゴシック"/>
        <family val="3"/>
        <charset val="128"/>
      </rPr>
      <t>検査部実績</t>
    </r>
    <rPh sb="0" eb="2">
      <t>ケンサ</t>
    </rPh>
    <rPh sb="2" eb="3">
      <t>ブ</t>
    </rPh>
    <rPh sb="3" eb="5">
      <t>ジッセキ</t>
    </rPh>
    <phoneticPr fontId="4"/>
  </si>
  <si>
    <r>
      <rPr>
        <sz val="10"/>
        <color theme="1"/>
        <rFont val="游ゴシック"/>
        <family val="3"/>
        <charset val="128"/>
      </rPr>
      <t>薬剤部実績</t>
    </r>
    <rPh sb="0" eb="2">
      <t>ヤクザイ</t>
    </rPh>
    <rPh sb="2" eb="3">
      <t>ブ</t>
    </rPh>
    <rPh sb="3" eb="5">
      <t>ジッセキ</t>
    </rPh>
    <phoneticPr fontId="4"/>
  </si>
  <si>
    <r>
      <rPr>
        <sz val="10"/>
        <color theme="1"/>
        <rFont val="游ゴシック"/>
        <family val="3"/>
        <charset val="128"/>
      </rPr>
      <t>放射線科実績</t>
    </r>
    <rPh sb="0" eb="3">
      <t>ホウシャセン</t>
    </rPh>
    <rPh sb="3" eb="4">
      <t>カ</t>
    </rPh>
    <rPh sb="4" eb="6">
      <t>ジッセキ</t>
    </rPh>
    <phoneticPr fontId="4"/>
  </si>
  <si>
    <r>
      <rPr>
        <sz val="10"/>
        <color theme="1"/>
        <rFont val="游ゴシック"/>
        <family val="3"/>
        <charset val="128"/>
      </rPr>
      <t>支援部門件数</t>
    </r>
    <rPh sb="0" eb="2">
      <t>シエン</t>
    </rPh>
    <rPh sb="2" eb="4">
      <t>ブモン</t>
    </rPh>
    <rPh sb="4" eb="6">
      <t>ケンスウ</t>
    </rPh>
    <phoneticPr fontId="4"/>
  </si>
  <si>
    <t>支援部門件数計算</t>
    <rPh sb="0" eb="2">
      <t>シエン</t>
    </rPh>
    <rPh sb="2" eb="4">
      <t>ブモン</t>
    </rPh>
    <rPh sb="4" eb="6">
      <t>ケンスウ</t>
    </rPh>
    <rPh sb="6" eb="8">
      <t>ケイサン</t>
    </rPh>
    <phoneticPr fontId="4"/>
  </si>
  <si>
    <r>
      <rPr>
        <sz val="11"/>
        <color theme="1"/>
        <rFont val="游ゴシック"/>
        <family val="2"/>
        <charset val="128"/>
      </rPr>
      <t>検査数</t>
    </r>
    <rPh sb="0" eb="2">
      <t>ケンサ</t>
    </rPh>
    <rPh sb="2" eb="3">
      <t>スウ</t>
    </rPh>
    <phoneticPr fontId="4"/>
  </si>
  <si>
    <t>外来患者数</t>
    <rPh sb="0" eb="2">
      <t>ガイライ</t>
    </rPh>
    <rPh sb="2" eb="4">
      <t>カンジャ</t>
    </rPh>
    <rPh sb="4" eb="5">
      <t>スウ</t>
    </rPh>
    <phoneticPr fontId="4"/>
  </si>
  <si>
    <r>
      <rPr>
        <b/>
        <sz val="11"/>
        <color theme="1"/>
        <rFont val="游ゴシック"/>
        <family val="2"/>
        <charset val="128"/>
      </rPr>
      <t>検査部門の割合</t>
    </r>
    <rPh sb="0" eb="2">
      <t>ケンサ</t>
    </rPh>
    <rPh sb="2" eb="4">
      <t>ブモン</t>
    </rPh>
    <rPh sb="5" eb="7">
      <t>ワリアイ</t>
    </rPh>
    <phoneticPr fontId="4"/>
  </si>
  <si>
    <r>
      <rPr>
        <sz val="11"/>
        <color theme="1"/>
        <rFont val="游ゴシック"/>
        <family val="2"/>
        <charset val="128"/>
      </rPr>
      <t>支援部門全体</t>
    </r>
    <rPh sb="0" eb="2">
      <t>シエン</t>
    </rPh>
    <rPh sb="2" eb="4">
      <t>ブモン</t>
    </rPh>
    <rPh sb="4" eb="6">
      <t>ゼンタイ</t>
    </rPh>
    <phoneticPr fontId="4"/>
  </si>
  <si>
    <t>費用</t>
    <rPh sb="0" eb="2">
      <t>ヒヨウ</t>
    </rPh>
    <phoneticPr fontId="4"/>
  </si>
  <si>
    <t>割合項目</t>
    <rPh sb="0" eb="2">
      <t>ワリアイ</t>
    </rPh>
    <rPh sb="2" eb="4">
      <t>コウモク</t>
    </rPh>
    <phoneticPr fontId="4"/>
  </si>
  <si>
    <t>直接費割合</t>
    <rPh sb="0" eb="2">
      <t>チョクセツ</t>
    </rPh>
    <rPh sb="2" eb="3">
      <t>ヒ</t>
    </rPh>
    <rPh sb="3" eb="5">
      <t>ワリアイ</t>
    </rPh>
    <phoneticPr fontId="4"/>
  </si>
  <si>
    <t>間接費割合</t>
    <rPh sb="0" eb="2">
      <t>カンセツ</t>
    </rPh>
    <rPh sb="2" eb="3">
      <t>ヒ</t>
    </rPh>
    <rPh sb="3" eb="5">
      <t>ワリアイ</t>
    </rPh>
    <phoneticPr fontId="4"/>
  </si>
  <si>
    <t>直接と除外</t>
    <rPh sb="0" eb="2">
      <t>チョクセツ</t>
    </rPh>
    <rPh sb="3" eb="5">
      <t>ジョガイ</t>
    </rPh>
    <phoneticPr fontId="4"/>
  </si>
  <si>
    <t>医業費用合計</t>
    <rPh sb="0" eb="2">
      <t>イギョウ</t>
    </rPh>
    <rPh sb="2" eb="4">
      <t>ヒヨウ</t>
    </rPh>
    <rPh sb="4" eb="6">
      <t>ゴウケイ</t>
    </rPh>
    <phoneticPr fontId="4"/>
  </si>
  <si>
    <t>間接費割合（除外除く）</t>
    <rPh sb="0" eb="2">
      <t>カンセツ</t>
    </rPh>
    <rPh sb="2" eb="3">
      <t>ヒ</t>
    </rPh>
    <rPh sb="3" eb="5">
      <t>ワリアイ</t>
    </rPh>
    <rPh sb="6" eb="8">
      <t>ジョガイ</t>
    </rPh>
    <rPh sb="8" eb="9">
      <t>ノゾ</t>
    </rPh>
    <phoneticPr fontId="4"/>
  </si>
  <si>
    <t>（参考）</t>
    <rPh sb="1" eb="3">
      <t>サンコウ</t>
    </rPh>
    <phoneticPr fontId="4"/>
  </si>
  <si>
    <t>直接費+除外</t>
    <rPh sb="0" eb="2">
      <t>チョクセツ</t>
    </rPh>
    <rPh sb="2" eb="3">
      <t>ヒ</t>
    </rPh>
    <rPh sb="4" eb="6">
      <t>ジョガイ</t>
    </rPh>
    <phoneticPr fontId="4"/>
  </si>
  <si>
    <t>■部門別直接費</t>
    <rPh sb="1" eb="3">
      <t>ブモン</t>
    </rPh>
    <rPh sb="3" eb="4">
      <t>ベツ</t>
    </rPh>
    <rPh sb="4" eb="6">
      <t>チョクセツ</t>
    </rPh>
    <rPh sb="6" eb="7">
      <t>ヒ</t>
    </rPh>
    <phoneticPr fontId="4"/>
  </si>
  <si>
    <r>
      <rPr>
        <sz val="11"/>
        <color theme="1"/>
        <rFont val="游ゴシック"/>
        <family val="2"/>
        <charset val="128"/>
      </rPr>
      <t>直接費（全体）</t>
    </r>
    <rPh sb="0" eb="2">
      <t>チョクセツ</t>
    </rPh>
    <rPh sb="2" eb="3">
      <t>ヒ</t>
    </rPh>
    <rPh sb="4" eb="6">
      <t>ゼンタイ</t>
    </rPh>
    <phoneticPr fontId="4"/>
  </si>
  <si>
    <r>
      <rPr>
        <sz val="11"/>
        <color theme="1"/>
        <rFont val="游ゴシック"/>
        <family val="2"/>
        <charset val="128"/>
      </rPr>
      <t>重みづけ係数</t>
    </r>
    <rPh sb="0" eb="1">
      <t>オモ</t>
    </rPh>
    <rPh sb="4" eb="6">
      <t>ケイスウ</t>
    </rPh>
    <phoneticPr fontId="4"/>
  </si>
  <si>
    <r>
      <rPr>
        <sz val="8"/>
        <color theme="1"/>
        <rFont val="游ゴシック"/>
        <family val="2"/>
        <charset val="128"/>
      </rPr>
      <t>合計　※検算</t>
    </r>
    <rPh sb="0" eb="2">
      <t>ゴウケイ</t>
    </rPh>
    <rPh sb="4" eb="6">
      <t>ケンザン</t>
    </rPh>
    <phoneticPr fontId="4"/>
  </si>
  <si>
    <r>
      <rPr>
        <sz val="11"/>
        <color theme="1"/>
        <rFont val="游ゴシック"/>
        <family val="2"/>
        <charset val="128"/>
      </rPr>
      <t>面積係数</t>
    </r>
    <rPh sb="0" eb="2">
      <t>メンセキ</t>
    </rPh>
    <rPh sb="2" eb="4">
      <t>ケイスウ</t>
    </rPh>
    <phoneticPr fontId="4"/>
  </si>
  <si>
    <r>
      <rPr>
        <sz val="11"/>
        <color theme="1"/>
        <rFont val="游ゴシック"/>
        <family val="2"/>
        <charset val="128"/>
      </rPr>
      <t>職員係数</t>
    </r>
    <rPh sb="0" eb="2">
      <t>ショクイン</t>
    </rPh>
    <rPh sb="2" eb="4">
      <t>ケイスウ</t>
    </rPh>
    <phoneticPr fontId="4"/>
  </si>
  <si>
    <r>
      <rPr>
        <sz val="11"/>
        <color theme="1"/>
        <rFont val="游ゴシック"/>
        <family val="2"/>
        <charset val="128"/>
      </rPr>
      <t>総合係数</t>
    </r>
    <rPh sb="0" eb="2">
      <t>ソウゴウ</t>
    </rPh>
    <rPh sb="2" eb="4">
      <t>ケイスウ</t>
    </rPh>
    <phoneticPr fontId="4"/>
  </si>
  <si>
    <r>
      <rPr>
        <sz val="9"/>
        <color theme="1"/>
        <rFont val="ＭＳ Ｐゴシック"/>
        <family val="3"/>
        <charset val="128"/>
      </rPr>
      <t>部門面積</t>
    </r>
    <rPh sb="0" eb="2">
      <t>ブモン</t>
    </rPh>
    <rPh sb="2" eb="4">
      <t>メンセキ</t>
    </rPh>
    <phoneticPr fontId="4"/>
  </si>
  <si>
    <r>
      <t>(=</t>
    </r>
    <r>
      <rPr>
        <sz val="8"/>
        <color theme="1"/>
        <rFont val="游ゴシック"/>
        <family val="2"/>
        <charset val="128"/>
      </rPr>
      <t>部門面積</t>
    </r>
    <r>
      <rPr>
        <sz val="8"/>
        <color theme="1"/>
        <rFont val="Arial"/>
        <family val="2"/>
      </rPr>
      <t>/</t>
    </r>
    <r>
      <rPr>
        <sz val="8"/>
        <color theme="1"/>
        <rFont val="游ゴシック"/>
        <family val="2"/>
        <charset val="128"/>
      </rPr>
      <t>全体面積</t>
    </r>
    <r>
      <rPr>
        <sz val="8"/>
        <color theme="1"/>
        <rFont val="Arial"/>
        <family val="2"/>
      </rPr>
      <t>)</t>
    </r>
    <rPh sb="2" eb="4">
      <t>ブモン</t>
    </rPh>
    <rPh sb="4" eb="6">
      <t>メンセキ</t>
    </rPh>
    <rPh sb="7" eb="9">
      <t>ゼンタイ</t>
    </rPh>
    <rPh sb="9" eb="11">
      <t>メンセキ</t>
    </rPh>
    <phoneticPr fontId="4"/>
  </si>
  <si>
    <r>
      <rPr>
        <sz val="9"/>
        <color theme="1"/>
        <rFont val="ＭＳ Ｐゴシック"/>
        <family val="3"/>
        <charset val="128"/>
      </rPr>
      <t>部門職員数</t>
    </r>
    <rPh sb="0" eb="2">
      <t>ブモン</t>
    </rPh>
    <rPh sb="2" eb="4">
      <t>ショクイン</t>
    </rPh>
    <rPh sb="4" eb="5">
      <t>スウ</t>
    </rPh>
    <phoneticPr fontId="4"/>
  </si>
  <si>
    <r>
      <t>(=</t>
    </r>
    <r>
      <rPr>
        <sz val="8"/>
        <color theme="1"/>
        <rFont val="游ゴシック"/>
        <family val="2"/>
        <charset val="128"/>
      </rPr>
      <t>部門職員数</t>
    </r>
    <r>
      <rPr>
        <sz val="8"/>
        <color theme="1"/>
        <rFont val="Arial"/>
        <family val="2"/>
      </rPr>
      <t>/</t>
    </r>
    <r>
      <rPr>
        <sz val="8"/>
        <color theme="1"/>
        <rFont val="游ゴシック"/>
        <family val="2"/>
        <charset val="128"/>
      </rPr>
      <t>全体職員数</t>
    </r>
    <r>
      <rPr>
        <sz val="8"/>
        <color theme="1"/>
        <rFont val="Arial"/>
        <family val="2"/>
      </rPr>
      <t>)</t>
    </r>
    <rPh sb="2" eb="4">
      <t>ブモン</t>
    </rPh>
    <rPh sb="4" eb="6">
      <t>ショクイン</t>
    </rPh>
    <rPh sb="6" eb="7">
      <t>スウ</t>
    </rPh>
    <rPh sb="8" eb="10">
      <t>ゼンタイ</t>
    </rPh>
    <rPh sb="10" eb="12">
      <t>ショクイン</t>
    </rPh>
    <rPh sb="12" eb="13">
      <t>スウ</t>
    </rPh>
    <phoneticPr fontId="4"/>
  </si>
  <si>
    <r>
      <t>(=</t>
    </r>
    <r>
      <rPr>
        <sz val="8"/>
        <color theme="1"/>
        <rFont val="游ゴシック"/>
        <family val="2"/>
        <charset val="128"/>
      </rPr>
      <t>面積係数＋職員係数)</t>
    </r>
    <rPh sb="2" eb="4">
      <t>メンセキ</t>
    </rPh>
    <rPh sb="4" eb="6">
      <t>ケイスウ</t>
    </rPh>
    <rPh sb="7" eb="9">
      <t>ショクイン</t>
    </rPh>
    <rPh sb="9" eb="11">
      <t>ケイスウ</t>
    </rPh>
    <phoneticPr fontId="4"/>
  </si>
  <si>
    <r>
      <t>=</t>
    </r>
    <r>
      <rPr>
        <sz val="9"/>
        <color theme="1"/>
        <rFont val="游ゴシック"/>
        <family val="2"/>
        <charset val="128"/>
      </rPr>
      <t>部門総合係数</t>
    </r>
    <r>
      <rPr>
        <sz val="9"/>
        <color theme="1"/>
        <rFont val="Arial"/>
        <family val="2"/>
      </rPr>
      <t>/</t>
    </r>
    <r>
      <rPr>
        <sz val="9"/>
        <color theme="1"/>
        <rFont val="游ゴシック"/>
        <family val="2"/>
        <charset val="128"/>
      </rPr>
      <t>総合係数の合計</t>
    </r>
    <rPh sb="1" eb="3">
      <t>ブモン</t>
    </rPh>
    <rPh sb="3" eb="5">
      <t>ソウゴウ</t>
    </rPh>
    <rPh sb="5" eb="7">
      <t>ケイスウ</t>
    </rPh>
    <rPh sb="8" eb="10">
      <t>ソウゴウ</t>
    </rPh>
    <rPh sb="10" eb="12">
      <t>ケイスウ</t>
    </rPh>
    <rPh sb="13" eb="15">
      <t>ゴウケイ</t>
    </rPh>
    <phoneticPr fontId="4"/>
  </si>
  <si>
    <r>
      <rPr>
        <sz val="11"/>
        <color theme="1"/>
        <rFont val="游ゴシック"/>
        <family val="2"/>
        <charset val="128"/>
      </rPr>
      <t>診療</t>
    </r>
    <rPh sb="0" eb="2">
      <t>シンリョウ</t>
    </rPh>
    <phoneticPr fontId="42"/>
  </si>
  <si>
    <r>
      <rPr>
        <sz val="11"/>
        <color theme="1"/>
        <rFont val="游ゴシック"/>
        <family val="2"/>
        <charset val="128"/>
      </rPr>
      <t>支援</t>
    </r>
    <rPh sb="0" eb="2">
      <t>シエン</t>
    </rPh>
    <phoneticPr fontId="42"/>
  </si>
  <si>
    <r>
      <rPr>
        <sz val="11"/>
        <color theme="1"/>
        <rFont val="游ゴシック"/>
        <family val="2"/>
        <charset val="128"/>
      </rPr>
      <t>補助</t>
    </r>
    <rPh sb="0" eb="2">
      <t>ホジョ</t>
    </rPh>
    <phoneticPr fontId="42"/>
  </si>
  <si>
    <r>
      <rPr>
        <sz val="11"/>
        <color theme="1"/>
        <rFont val="游ゴシック"/>
        <family val="2"/>
        <charset val="128"/>
      </rPr>
      <t>その他</t>
    </r>
    <rPh sb="2" eb="3">
      <t>タ</t>
    </rPh>
    <phoneticPr fontId="42"/>
  </si>
  <si>
    <t>-</t>
    <phoneticPr fontId="4"/>
  </si>
  <si>
    <r>
      <rPr>
        <sz val="11"/>
        <color theme="1"/>
        <rFont val="游ゴシック"/>
        <family val="2"/>
        <charset val="128"/>
      </rPr>
      <t>全体合計</t>
    </r>
    <rPh sb="0" eb="2">
      <t>ゼンタイ</t>
    </rPh>
    <rPh sb="2" eb="4">
      <t>ゴウケイ</t>
    </rPh>
    <phoneticPr fontId="4"/>
  </si>
  <si>
    <r>
      <rPr>
        <sz val="11"/>
        <color theme="1"/>
        <rFont val="游ゴシック"/>
        <family val="2"/>
        <charset val="128"/>
      </rPr>
      <t>損　　益　　計　　算　　書</t>
    </r>
  </si>
  <si>
    <r>
      <t>(</t>
    </r>
    <r>
      <rPr>
        <sz val="11"/>
        <color theme="1"/>
        <rFont val="游ゴシック"/>
        <family val="2"/>
        <charset val="128"/>
      </rPr>
      <t>単位</t>
    </r>
    <r>
      <rPr>
        <sz val="11"/>
        <color theme="1"/>
        <rFont val="Arial"/>
        <family val="2"/>
      </rPr>
      <t xml:space="preserve">  :  </t>
    </r>
    <r>
      <rPr>
        <sz val="11"/>
        <color theme="1"/>
        <rFont val="游ゴシック"/>
        <family val="2"/>
        <charset val="128"/>
      </rPr>
      <t>円</t>
    </r>
    <r>
      <rPr>
        <sz val="11"/>
        <color theme="1"/>
        <rFont val="Arial"/>
        <family val="2"/>
      </rPr>
      <t>)</t>
    </r>
  </si>
  <si>
    <r>
      <rPr>
        <sz val="11"/>
        <color theme="1"/>
        <rFont val="游ゴシック"/>
        <family val="2"/>
        <charset val="128"/>
      </rPr>
      <t>医　　　療　　　事　　　業　　　損　　　益　　　　計　　　算</t>
    </r>
  </si>
  <si>
    <r>
      <rPr>
        <sz val="11"/>
        <color theme="1"/>
        <rFont val="游ゴシック"/>
        <family val="2"/>
        <charset val="128"/>
      </rPr>
      <t>医　　　　　　　　　業　　　　　　　　　収　　　　　　　　益</t>
    </r>
  </si>
  <si>
    <t>利益率</t>
    <rPh sb="0" eb="2">
      <t>リエキ</t>
    </rPh>
    <rPh sb="2" eb="3">
      <t>リツ</t>
    </rPh>
    <phoneticPr fontId="4"/>
  </si>
  <si>
    <r>
      <rPr>
        <sz val="11"/>
        <color theme="1"/>
        <rFont val="游ゴシック"/>
        <family val="2"/>
        <charset val="128"/>
      </rPr>
      <t>入院診療収益</t>
    </r>
  </si>
  <si>
    <r>
      <rPr>
        <sz val="11"/>
        <color theme="1"/>
        <rFont val="游ゴシック"/>
        <family val="2"/>
        <charset val="128"/>
      </rPr>
      <t>室料差額収益</t>
    </r>
  </si>
  <si>
    <r>
      <rPr>
        <sz val="11"/>
        <color theme="1"/>
        <rFont val="游ゴシック"/>
        <family val="2"/>
        <charset val="128"/>
      </rPr>
      <t>外来診療収益</t>
    </r>
  </si>
  <si>
    <r>
      <rPr>
        <sz val="11"/>
        <color theme="1"/>
        <rFont val="游ゴシック"/>
        <family val="2"/>
        <charset val="128"/>
      </rPr>
      <t>保健予防活動収益</t>
    </r>
    <rPh sb="0" eb="2">
      <t>ホケン</t>
    </rPh>
    <rPh sb="2" eb="4">
      <t>ヨボウ</t>
    </rPh>
    <rPh sb="4" eb="6">
      <t>カツドウ</t>
    </rPh>
    <rPh sb="6" eb="8">
      <t>シュウエキ</t>
    </rPh>
    <phoneticPr fontId="43"/>
  </si>
  <si>
    <r>
      <rPr>
        <sz val="11"/>
        <color theme="1"/>
        <rFont val="游ゴシック"/>
        <family val="2"/>
        <charset val="128"/>
      </rPr>
      <t>受託検査・施設利用収益</t>
    </r>
    <rPh sb="0" eb="2">
      <t>ジュタク</t>
    </rPh>
    <rPh sb="2" eb="4">
      <t>ケンサ</t>
    </rPh>
    <rPh sb="5" eb="7">
      <t>シセツ</t>
    </rPh>
    <rPh sb="7" eb="9">
      <t>リヨウ</t>
    </rPh>
    <rPh sb="9" eb="11">
      <t>シュウエキ</t>
    </rPh>
    <phoneticPr fontId="43"/>
  </si>
  <si>
    <r>
      <rPr>
        <sz val="11"/>
        <color theme="1"/>
        <rFont val="游ゴシック"/>
        <family val="2"/>
        <charset val="128"/>
      </rPr>
      <t>その他の医業収益</t>
    </r>
    <rPh sb="2" eb="3">
      <t>タ</t>
    </rPh>
    <rPh sb="4" eb="6">
      <t>イギョウ</t>
    </rPh>
    <rPh sb="6" eb="8">
      <t>シュウエキ</t>
    </rPh>
    <phoneticPr fontId="43"/>
  </si>
  <si>
    <r>
      <rPr>
        <sz val="11"/>
        <color theme="1"/>
        <rFont val="游ゴシック"/>
        <family val="2"/>
        <charset val="128"/>
      </rPr>
      <t>保険等査定減</t>
    </r>
    <rPh sb="0" eb="2">
      <t>ホケン</t>
    </rPh>
    <rPh sb="2" eb="3">
      <t>トウ</t>
    </rPh>
    <rPh sb="3" eb="5">
      <t>サテイ</t>
    </rPh>
    <rPh sb="5" eb="6">
      <t>ゲン</t>
    </rPh>
    <phoneticPr fontId="43"/>
  </si>
  <si>
    <r>
      <rPr>
        <sz val="11"/>
        <color theme="1"/>
        <rFont val="游ゴシック"/>
        <family val="2"/>
        <charset val="128"/>
      </rPr>
      <t>医　　　　　　　　　業　　　　　　　　　費　　　　　　　　用</t>
    </r>
  </si>
  <si>
    <r>
      <rPr>
        <sz val="11"/>
        <color theme="1"/>
        <rFont val="游ゴシック"/>
        <family val="2"/>
        <charset val="128"/>
      </rPr>
      <t>材料費</t>
    </r>
    <rPh sb="0" eb="3">
      <t>ザイリョウヒ</t>
    </rPh>
    <phoneticPr fontId="43"/>
  </si>
  <si>
    <r>
      <rPr>
        <sz val="11"/>
        <color theme="1"/>
        <rFont val="游ゴシック"/>
        <family val="2"/>
        <charset val="128"/>
      </rPr>
      <t>給与費</t>
    </r>
    <rPh sb="0" eb="2">
      <t>キュウヨ</t>
    </rPh>
    <rPh sb="2" eb="3">
      <t>ヒ</t>
    </rPh>
    <phoneticPr fontId="43"/>
  </si>
  <si>
    <r>
      <rPr>
        <sz val="11"/>
        <color theme="1"/>
        <rFont val="游ゴシック"/>
        <family val="2"/>
        <charset val="128"/>
      </rPr>
      <t>委託費</t>
    </r>
    <rPh sb="0" eb="2">
      <t>イタク</t>
    </rPh>
    <rPh sb="2" eb="3">
      <t>ヒ</t>
    </rPh>
    <phoneticPr fontId="43"/>
  </si>
  <si>
    <r>
      <rPr>
        <sz val="11"/>
        <color theme="1"/>
        <rFont val="游ゴシック"/>
        <family val="2"/>
        <charset val="128"/>
      </rPr>
      <t>設備関係費</t>
    </r>
    <rPh sb="0" eb="2">
      <t>セツビ</t>
    </rPh>
    <rPh sb="2" eb="5">
      <t>カンケイヒ</t>
    </rPh>
    <phoneticPr fontId="43"/>
  </si>
  <si>
    <r>
      <rPr>
        <sz val="11"/>
        <color theme="1"/>
        <rFont val="游ゴシック"/>
        <family val="2"/>
        <charset val="128"/>
      </rPr>
      <t>研究研修費</t>
    </r>
    <rPh sb="0" eb="2">
      <t>ケンキュウ</t>
    </rPh>
    <rPh sb="2" eb="5">
      <t>ケンシュウヒ</t>
    </rPh>
    <phoneticPr fontId="43"/>
  </si>
  <si>
    <r>
      <rPr>
        <sz val="11"/>
        <color theme="1"/>
        <rFont val="游ゴシック"/>
        <family val="2"/>
        <charset val="128"/>
      </rPr>
      <t>経費</t>
    </r>
    <rPh sb="0" eb="2">
      <t>ケイヒ</t>
    </rPh>
    <phoneticPr fontId="43"/>
  </si>
  <si>
    <r>
      <rPr>
        <sz val="11"/>
        <color theme="1"/>
        <rFont val="游ゴシック"/>
        <family val="2"/>
        <charset val="128"/>
      </rPr>
      <t>医　　療　　事　　業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</si>
  <si>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事業損益計算</t>
    </r>
    <rPh sb="0" eb="2">
      <t>ジギョウ</t>
    </rPh>
    <rPh sb="2" eb="4">
      <t>ソンエキ</t>
    </rPh>
    <rPh sb="4" eb="6">
      <t>ケイサン</t>
    </rPh>
    <phoneticPr fontId="43"/>
  </si>
  <si>
    <r>
      <rPr>
        <sz val="11"/>
        <color theme="1"/>
        <rFont val="游ゴシック"/>
        <family val="2"/>
        <charset val="128"/>
      </rPr>
      <t>医業外収益</t>
    </r>
  </si>
  <si>
    <r>
      <rPr>
        <sz val="11"/>
        <color theme="1"/>
        <rFont val="游ゴシック"/>
        <family val="2"/>
        <charset val="128"/>
      </rPr>
      <t>医業外費用</t>
    </r>
  </si>
  <si>
    <r>
      <rPr>
        <sz val="11"/>
        <color theme="1"/>
        <rFont val="游ゴシック"/>
        <family val="2"/>
        <charset val="128"/>
      </rPr>
      <t>医　　　業　　　外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</si>
  <si>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医療社会事業収益</t>
    </r>
  </si>
  <si>
    <r>
      <rPr>
        <sz val="11"/>
        <color theme="1"/>
        <rFont val="游ゴシック"/>
        <family val="2"/>
        <charset val="128"/>
      </rPr>
      <t>医療奉仕費用</t>
    </r>
  </si>
  <si>
    <r>
      <rPr>
        <sz val="11"/>
        <color theme="1"/>
        <rFont val="游ゴシック"/>
        <family val="2"/>
        <charset val="128"/>
      </rPr>
      <t>医　療　社　会　事　業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</si>
  <si>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事　　　　業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</si>
  <si>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経常損益計算</t>
    </r>
    <rPh sb="0" eb="2">
      <t>ケイジョウ</t>
    </rPh>
    <rPh sb="2" eb="4">
      <t>ソンエキ</t>
    </rPh>
    <rPh sb="4" eb="6">
      <t>ケイサン</t>
    </rPh>
    <phoneticPr fontId="43"/>
  </si>
  <si>
    <r>
      <rPr>
        <sz val="11"/>
        <color theme="1"/>
        <rFont val="游ゴシック"/>
        <family val="2"/>
        <charset val="128"/>
      </rPr>
      <t>付帯事業収益</t>
    </r>
  </si>
  <si>
    <r>
      <rPr>
        <sz val="11"/>
        <color theme="1"/>
        <rFont val="游ゴシック"/>
        <family val="2"/>
        <charset val="128"/>
      </rPr>
      <t>付帯事業費用</t>
    </r>
  </si>
  <si>
    <r>
      <rPr>
        <sz val="11"/>
        <color theme="1"/>
        <rFont val="游ゴシック"/>
        <family val="2"/>
        <charset val="128"/>
      </rPr>
      <t>付　　帯　　事　　業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</si>
  <si>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経　　　　常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</si>
  <si>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当期純損益計算</t>
    </r>
    <rPh sb="0" eb="1">
      <t>トウ</t>
    </rPh>
    <rPh sb="1" eb="2">
      <t>キ</t>
    </rPh>
    <rPh sb="2" eb="3">
      <t>ジュン</t>
    </rPh>
    <rPh sb="3" eb="5">
      <t>ソンエキ</t>
    </rPh>
    <rPh sb="5" eb="7">
      <t>ケイサン</t>
    </rPh>
    <phoneticPr fontId="43"/>
  </si>
  <si>
    <r>
      <rPr>
        <sz val="11"/>
        <color theme="1"/>
        <rFont val="游ゴシック"/>
        <family val="2"/>
        <charset val="128"/>
      </rPr>
      <t>特別利益</t>
    </r>
  </si>
  <si>
    <r>
      <rPr>
        <sz val="11"/>
        <color theme="1"/>
        <rFont val="游ゴシック"/>
        <family val="2"/>
        <charset val="128"/>
      </rPr>
      <t>特別損失</t>
    </r>
  </si>
  <si>
    <r>
      <rPr>
        <sz val="11"/>
        <color theme="1"/>
        <rFont val="游ゴシック"/>
        <family val="2"/>
        <charset val="128"/>
      </rPr>
      <t>特　　　　別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</si>
  <si>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税</t>
    </r>
    <r>
      <rPr>
        <sz val="11"/>
        <color theme="1"/>
        <rFont val="Arial"/>
        <family val="2"/>
      </rPr>
      <t xml:space="preserve">   </t>
    </r>
    <r>
      <rPr>
        <sz val="11"/>
        <color theme="1"/>
        <rFont val="游ゴシック"/>
        <family val="2"/>
        <charset val="128"/>
      </rPr>
      <t>引</t>
    </r>
    <r>
      <rPr>
        <sz val="11"/>
        <color theme="1"/>
        <rFont val="Arial"/>
        <family val="2"/>
      </rPr>
      <t xml:space="preserve">   </t>
    </r>
    <r>
      <rPr>
        <sz val="11"/>
        <color theme="1"/>
        <rFont val="游ゴシック"/>
        <family val="2"/>
        <charset val="128"/>
      </rPr>
      <t>前</t>
    </r>
    <r>
      <rPr>
        <sz val="11"/>
        <color theme="1"/>
        <rFont val="Arial"/>
        <family val="2"/>
      </rPr>
      <t xml:space="preserve">   </t>
    </r>
    <r>
      <rPr>
        <sz val="11"/>
        <color theme="1"/>
        <rFont val="游ゴシック"/>
        <family val="2"/>
        <charset val="128"/>
      </rPr>
      <t>当</t>
    </r>
    <r>
      <rPr>
        <sz val="11"/>
        <color theme="1"/>
        <rFont val="Arial"/>
        <family val="2"/>
      </rPr>
      <t xml:space="preserve">   </t>
    </r>
    <r>
      <rPr>
        <sz val="11"/>
        <color theme="1"/>
        <rFont val="游ゴシック"/>
        <family val="2"/>
        <charset val="128"/>
      </rPr>
      <t>期</t>
    </r>
    <r>
      <rPr>
        <sz val="11"/>
        <color theme="1"/>
        <rFont val="Arial"/>
        <family val="2"/>
      </rPr>
      <t xml:space="preserve">   </t>
    </r>
    <r>
      <rPr>
        <sz val="11"/>
        <color theme="1"/>
        <rFont val="游ゴシック"/>
        <family val="2"/>
        <charset val="128"/>
      </rPr>
      <t>純</t>
    </r>
    <r>
      <rPr>
        <sz val="11"/>
        <color theme="1"/>
        <rFont val="Arial"/>
        <family val="2"/>
      </rPr>
      <t xml:space="preserve">   </t>
    </r>
    <r>
      <rPr>
        <sz val="11"/>
        <color theme="1"/>
        <rFont val="游ゴシック"/>
        <family val="2"/>
        <charset val="128"/>
      </rPr>
      <t>利</t>
    </r>
    <r>
      <rPr>
        <sz val="11"/>
        <color theme="1"/>
        <rFont val="Arial"/>
        <family val="2"/>
      </rPr>
      <t xml:space="preserve">   </t>
    </r>
    <r>
      <rPr>
        <sz val="11"/>
        <color theme="1"/>
        <rFont val="游ゴシック"/>
        <family val="2"/>
        <charset val="128"/>
      </rPr>
      <t>益</t>
    </r>
    <r>
      <rPr>
        <sz val="11"/>
        <color theme="1"/>
        <rFont val="Arial"/>
        <family val="2"/>
      </rPr>
      <t xml:space="preserve">   </t>
    </r>
    <r>
      <rPr>
        <sz val="11"/>
        <color theme="1"/>
        <rFont val="游ゴシック"/>
        <family val="2"/>
        <charset val="128"/>
      </rPr>
      <t>（</t>
    </r>
    <r>
      <rPr>
        <sz val="11"/>
        <color theme="1"/>
        <rFont val="Arial"/>
        <family val="2"/>
      </rPr>
      <t xml:space="preserve"> </t>
    </r>
    <r>
      <rPr>
        <sz val="11"/>
        <color theme="1"/>
        <rFont val="游ゴシック"/>
        <family val="2"/>
        <charset val="128"/>
      </rPr>
      <t>損</t>
    </r>
    <r>
      <rPr>
        <sz val="11"/>
        <color theme="1"/>
        <rFont val="Arial"/>
        <family val="2"/>
      </rPr>
      <t xml:space="preserve"> </t>
    </r>
    <r>
      <rPr>
        <sz val="11"/>
        <color theme="1"/>
        <rFont val="游ゴシック"/>
        <family val="2"/>
        <charset val="128"/>
      </rPr>
      <t>失</t>
    </r>
    <r>
      <rPr>
        <sz val="11"/>
        <color theme="1"/>
        <rFont val="Arial"/>
        <family val="2"/>
      </rPr>
      <t xml:space="preserve"> </t>
    </r>
    <r>
      <rPr>
        <sz val="11"/>
        <color theme="1"/>
        <rFont val="游ゴシック"/>
        <family val="2"/>
        <charset val="128"/>
      </rPr>
      <t>）</t>
    </r>
    <rPh sb="0" eb="1">
      <t>ゼイ</t>
    </rPh>
    <rPh sb="4" eb="5">
      <t>ヒ</t>
    </rPh>
    <rPh sb="8" eb="9">
      <t>マエ</t>
    </rPh>
    <rPh sb="12" eb="13">
      <t>トウ</t>
    </rPh>
    <rPh sb="16" eb="17">
      <t>キ</t>
    </rPh>
    <rPh sb="20" eb="21">
      <t>ジュン</t>
    </rPh>
    <rPh sb="24" eb="25">
      <t>リ</t>
    </rPh>
    <rPh sb="28" eb="29">
      <t>エキ</t>
    </rPh>
    <rPh sb="34" eb="35">
      <t>ソン</t>
    </rPh>
    <rPh sb="36" eb="37">
      <t>シツ</t>
    </rPh>
    <phoneticPr fontId="35"/>
  </si>
  <si>
    <r>
      <rPr>
        <sz val="11"/>
        <color theme="1"/>
        <rFont val="游ゴシック"/>
        <family val="2"/>
        <charset val="128"/>
      </rPr>
      <t>法人税等</t>
    </r>
    <rPh sb="0" eb="3">
      <t>ホウジンゼイ</t>
    </rPh>
    <rPh sb="3" eb="4">
      <t>トウ</t>
    </rPh>
    <phoneticPr fontId="43"/>
  </si>
  <si>
    <r>
      <rPr>
        <sz val="11"/>
        <color theme="1"/>
        <rFont val="游ゴシック"/>
        <family val="2"/>
        <charset val="128"/>
      </rPr>
      <t>当　　期　　純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</si>
  <si>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前　　期　　繰　</t>
    </r>
    <r>
      <rPr>
        <sz val="11"/>
        <color theme="1"/>
        <rFont val="Arial"/>
        <family val="2"/>
      </rPr>
      <t xml:space="preserve"> </t>
    </r>
    <r>
      <rPr>
        <sz val="11"/>
        <color theme="1"/>
        <rFont val="游ゴシック"/>
        <family val="2"/>
        <charset val="128"/>
      </rPr>
      <t>越　利　益　</t>
    </r>
    <r>
      <rPr>
        <sz val="11"/>
        <color theme="1"/>
        <rFont val="Arial"/>
        <family val="2"/>
      </rPr>
      <t>(</t>
    </r>
    <r>
      <rPr>
        <sz val="11"/>
        <color theme="1"/>
        <rFont val="游ゴシック"/>
        <family val="2"/>
        <charset val="128"/>
      </rPr>
      <t>　損　失　</t>
    </r>
    <r>
      <rPr>
        <sz val="11"/>
        <color theme="1"/>
        <rFont val="Arial"/>
        <family val="2"/>
      </rPr>
      <t>)</t>
    </r>
  </si>
  <si>
    <r>
      <rPr>
        <sz val="11"/>
        <color theme="1"/>
        <rFont val="游ゴシック"/>
        <family val="2"/>
        <charset val="128"/>
      </rPr>
      <t>当</t>
    </r>
    <r>
      <rPr>
        <sz val="11"/>
        <color theme="1"/>
        <rFont val="Arial"/>
        <family val="2"/>
      </rPr>
      <t xml:space="preserve"> </t>
    </r>
    <r>
      <rPr>
        <sz val="11"/>
        <color theme="1"/>
        <rFont val="游ゴシック"/>
        <family val="2"/>
        <charset val="128"/>
      </rPr>
      <t>　期　未　処　分　利益</t>
    </r>
    <r>
      <rPr>
        <sz val="11"/>
        <color theme="1"/>
        <rFont val="Arial"/>
        <family val="2"/>
      </rPr>
      <t>(</t>
    </r>
    <r>
      <rPr>
        <sz val="11"/>
        <color theme="1"/>
        <rFont val="游ゴシック"/>
        <family val="2"/>
        <charset val="128"/>
      </rPr>
      <t>未処理損失</t>
    </r>
    <r>
      <rPr>
        <sz val="11"/>
        <color theme="1"/>
        <rFont val="Arial"/>
        <family val="2"/>
      </rPr>
      <t>)</t>
    </r>
  </si>
  <si>
    <r>
      <rPr>
        <sz val="11"/>
        <color theme="1"/>
        <rFont val="游ゴシック"/>
        <family val="2"/>
        <charset val="128"/>
      </rPr>
      <t>外来診療収益</t>
    </r>
    <rPh sb="0" eb="2">
      <t>ガイライ</t>
    </rPh>
    <rPh sb="2" eb="4">
      <t>シンリョウ</t>
    </rPh>
    <rPh sb="4" eb="6">
      <t>シュウエキ</t>
    </rPh>
    <phoneticPr fontId="44"/>
  </si>
  <si>
    <r>
      <rPr>
        <sz val="11"/>
        <color theme="1"/>
        <rFont val="游ゴシック"/>
        <family val="2"/>
        <charset val="128"/>
      </rPr>
      <t>円</t>
    </r>
    <rPh sb="0" eb="1">
      <t>エン</t>
    </rPh>
    <phoneticPr fontId="4"/>
  </si>
  <si>
    <r>
      <rPr>
        <sz val="11"/>
        <color theme="1"/>
        <rFont val="游ゴシック"/>
        <family val="2"/>
        <charset val="128"/>
      </rPr>
      <t>外来患者数</t>
    </r>
    <rPh sb="0" eb="2">
      <t>ガイライ</t>
    </rPh>
    <rPh sb="2" eb="4">
      <t>カンジャ</t>
    </rPh>
    <rPh sb="4" eb="5">
      <t>スウ</t>
    </rPh>
    <phoneticPr fontId="4"/>
  </si>
  <si>
    <r>
      <rPr>
        <sz val="11"/>
        <color theme="1"/>
        <rFont val="游ゴシック"/>
        <family val="2"/>
        <charset val="128"/>
      </rPr>
      <t>人</t>
    </r>
    <rPh sb="0" eb="1">
      <t>ニン</t>
    </rPh>
    <phoneticPr fontId="4"/>
  </si>
  <si>
    <r>
      <t>1</t>
    </r>
    <r>
      <rPr>
        <sz val="11"/>
        <color theme="1"/>
        <rFont val="游ゴシック"/>
        <family val="2"/>
        <charset val="128"/>
      </rPr>
      <t>人当たり外来平均費用</t>
    </r>
    <rPh sb="1" eb="2">
      <t>ニン</t>
    </rPh>
    <rPh sb="2" eb="3">
      <t>ア</t>
    </rPh>
    <rPh sb="5" eb="7">
      <t>ガイライ</t>
    </rPh>
    <rPh sb="7" eb="9">
      <t>ヘイキン</t>
    </rPh>
    <rPh sb="9" eb="11">
      <t>ヒヨウ</t>
    </rPh>
    <phoneticPr fontId="4"/>
  </si>
  <si>
    <r>
      <rPr>
        <sz val="11"/>
        <color theme="1"/>
        <rFont val="游ゴシック"/>
        <family val="2"/>
        <charset val="128"/>
      </rPr>
      <t>該当患者保険点数</t>
    </r>
    <rPh sb="0" eb="2">
      <t>ガイトウ</t>
    </rPh>
    <rPh sb="2" eb="4">
      <t>カンジャ</t>
    </rPh>
    <rPh sb="4" eb="6">
      <t>ホケン</t>
    </rPh>
    <rPh sb="6" eb="8">
      <t>テンスウ</t>
    </rPh>
    <phoneticPr fontId="4"/>
  </si>
  <si>
    <r>
      <t>100</t>
    </r>
    <r>
      <rPr>
        <sz val="11"/>
        <color theme="1"/>
        <rFont val="游ゴシック"/>
        <family val="2"/>
        <charset val="128"/>
      </rPr>
      <t>％の請求額</t>
    </r>
    <rPh sb="5" eb="7">
      <t>セイキュウ</t>
    </rPh>
    <rPh sb="7" eb="8">
      <t>ガク</t>
    </rPh>
    <phoneticPr fontId="4"/>
  </si>
  <si>
    <r>
      <rPr>
        <sz val="11"/>
        <color theme="1"/>
        <rFont val="游ゴシック"/>
        <family val="2"/>
        <charset val="128"/>
      </rPr>
      <t>保険外</t>
    </r>
    <rPh sb="0" eb="2">
      <t>ホケン</t>
    </rPh>
    <rPh sb="2" eb="3">
      <t>ガイ</t>
    </rPh>
    <phoneticPr fontId="4"/>
  </si>
  <si>
    <r>
      <rPr>
        <sz val="11"/>
        <color theme="1"/>
        <rFont val="游ゴシック"/>
        <family val="2"/>
        <charset val="128"/>
      </rPr>
      <t>該当患者合計請求額</t>
    </r>
    <rPh sb="0" eb="2">
      <t>ガイトウ</t>
    </rPh>
    <rPh sb="2" eb="4">
      <t>カンジャ</t>
    </rPh>
    <rPh sb="4" eb="6">
      <t>ゴウケイ</t>
    </rPh>
    <rPh sb="6" eb="8">
      <t>セイキュウ</t>
    </rPh>
    <rPh sb="8" eb="9">
      <t>ガク</t>
    </rPh>
    <phoneticPr fontId="4"/>
  </si>
  <si>
    <r>
      <rPr>
        <sz val="11"/>
        <color theme="1"/>
        <rFont val="游ゴシック"/>
        <family val="2"/>
        <charset val="128"/>
      </rPr>
      <t>比率</t>
    </r>
    <rPh sb="0" eb="2">
      <t>ヒリツ</t>
    </rPh>
    <phoneticPr fontId="4"/>
  </si>
  <si>
    <t>外国人診療の増加係数</t>
    <rPh sb="0" eb="2">
      <t>ガイコク</t>
    </rPh>
    <rPh sb="2" eb="3">
      <t>ジン</t>
    </rPh>
    <rPh sb="3" eb="5">
      <t>シンリョウ</t>
    </rPh>
    <rPh sb="6" eb="8">
      <t>ゾウカ</t>
    </rPh>
    <rPh sb="8" eb="10">
      <t>ケイスウ</t>
    </rPh>
    <phoneticPr fontId="4"/>
  </si>
  <si>
    <t>対象者レセプト</t>
    <rPh sb="0" eb="2">
      <t>タイショウ</t>
    </rPh>
    <rPh sb="2" eb="3">
      <t>シャ</t>
    </rPh>
    <phoneticPr fontId="4"/>
  </si>
  <si>
    <r>
      <rPr>
        <sz val="11"/>
        <color theme="1"/>
        <rFont val="游ゴシック"/>
        <family val="2"/>
        <charset val="128"/>
      </rPr>
      <t>補助割合</t>
    </r>
    <rPh sb="0" eb="2">
      <t>ホジョ</t>
    </rPh>
    <rPh sb="2" eb="4">
      <t>ワリアイ</t>
    </rPh>
    <phoneticPr fontId="4"/>
  </si>
  <si>
    <r>
      <rPr>
        <sz val="11"/>
        <color theme="1"/>
        <rFont val="游ゴシック"/>
        <family val="2"/>
        <charset val="128"/>
      </rPr>
      <t>個人の補助部門費</t>
    </r>
    <rPh sb="0" eb="2">
      <t>コジン</t>
    </rPh>
    <rPh sb="3" eb="5">
      <t>ホジョ</t>
    </rPh>
    <rPh sb="5" eb="7">
      <t>ブモン</t>
    </rPh>
    <rPh sb="7" eb="8">
      <t>ヒ</t>
    </rPh>
    <phoneticPr fontId="4"/>
  </si>
  <si>
    <r>
      <rPr>
        <sz val="11"/>
        <color theme="1"/>
        <rFont val="游ゴシック"/>
        <family val="2"/>
        <charset val="128"/>
      </rPr>
      <t>時間</t>
    </r>
    <rPh sb="0" eb="2">
      <t>ジカン</t>
    </rPh>
    <phoneticPr fontId="4"/>
  </si>
  <si>
    <r>
      <rPr>
        <sz val="11"/>
        <color theme="1"/>
        <rFont val="游ゴシック"/>
        <family val="2"/>
        <charset val="128"/>
      </rPr>
      <t>人数</t>
    </r>
    <rPh sb="0" eb="2">
      <t>ニンズウ</t>
    </rPh>
    <phoneticPr fontId="4"/>
  </si>
  <si>
    <r>
      <rPr>
        <sz val="11"/>
        <color theme="1"/>
        <rFont val="游ゴシック"/>
        <family val="2"/>
        <charset val="128"/>
      </rPr>
      <t>単価</t>
    </r>
    <rPh sb="0" eb="2">
      <t>タンカ</t>
    </rPh>
    <phoneticPr fontId="4"/>
  </si>
  <si>
    <t>×</t>
    <phoneticPr fontId="4"/>
  </si>
  <si>
    <r>
      <rPr>
        <sz val="11"/>
        <color theme="1"/>
        <rFont val="游ゴシック"/>
        <family val="2"/>
        <charset val="128"/>
      </rPr>
      <t>＝</t>
    </r>
    <phoneticPr fontId="4"/>
  </si>
  <si>
    <r>
      <rPr>
        <sz val="11"/>
        <color theme="1"/>
        <rFont val="游ゴシック"/>
        <family val="2"/>
        <charset val="128"/>
      </rPr>
      <t>材料費（医療用）</t>
    </r>
    <rPh sb="0" eb="2">
      <t>ザイリョウ</t>
    </rPh>
    <rPh sb="2" eb="3">
      <t>ヒ</t>
    </rPh>
    <rPh sb="4" eb="7">
      <t>イリョウヨウ</t>
    </rPh>
    <phoneticPr fontId="4"/>
  </si>
  <si>
    <r>
      <rPr>
        <sz val="11"/>
        <color theme="1"/>
        <rFont val="游ゴシック"/>
        <family val="2"/>
        <charset val="128"/>
      </rPr>
      <t>人件費</t>
    </r>
    <rPh sb="0" eb="3">
      <t>ジンケンヒ</t>
    </rPh>
    <phoneticPr fontId="4"/>
  </si>
  <si>
    <r>
      <rPr>
        <sz val="11"/>
        <color theme="1"/>
        <rFont val="游ゴシック"/>
        <family val="2"/>
        <charset val="128"/>
      </rPr>
      <t>経費</t>
    </r>
    <rPh sb="0" eb="2">
      <t>ケイヒ</t>
    </rPh>
    <phoneticPr fontId="4"/>
  </si>
  <si>
    <r>
      <rPr>
        <sz val="11"/>
        <color theme="1"/>
        <rFont val="游ゴシック"/>
        <family val="2"/>
        <charset val="128"/>
      </rPr>
      <t>減価償却費</t>
    </r>
    <rPh sb="0" eb="5">
      <t>ゲンカショウキャクヒ</t>
    </rPh>
    <phoneticPr fontId="4"/>
  </si>
  <si>
    <r>
      <rPr>
        <sz val="11"/>
        <color theme="1"/>
        <rFont val="游ゴシック"/>
        <family val="2"/>
        <charset val="128"/>
      </rPr>
      <t>その他（福利厚生費）</t>
    </r>
    <rPh sb="2" eb="3">
      <t>タ</t>
    </rPh>
    <rPh sb="4" eb="9">
      <t>フクリコウセイヒ</t>
    </rPh>
    <phoneticPr fontId="4"/>
  </si>
  <si>
    <r>
      <rPr>
        <b/>
        <sz val="11"/>
        <color theme="1"/>
        <rFont val="游ゴシック"/>
        <family val="2"/>
        <charset val="128"/>
      </rPr>
      <t>直接費</t>
    </r>
    <r>
      <rPr>
        <b/>
        <sz val="11"/>
        <color theme="1"/>
        <rFont val="Arial"/>
        <family val="2"/>
      </rPr>
      <t>1</t>
    </r>
    <r>
      <rPr>
        <b/>
        <sz val="11"/>
        <color theme="1"/>
        <rFont val="游ゴシック"/>
        <family val="2"/>
        <charset val="128"/>
      </rPr>
      <t>患者（診療部門</t>
    </r>
    <r>
      <rPr>
        <b/>
        <sz val="11"/>
        <color theme="1"/>
        <rFont val="Arial"/>
        <family val="2"/>
      </rPr>
      <t>+</t>
    </r>
    <r>
      <rPr>
        <b/>
        <sz val="11"/>
        <color theme="1"/>
        <rFont val="游ゴシック"/>
        <family val="2"/>
        <charset val="128"/>
      </rPr>
      <t>支援部門</t>
    </r>
    <r>
      <rPr>
        <b/>
        <sz val="11"/>
        <color theme="1"/>
        <rFont val="Arial"/>
        <family val="2"/>
      </rPr>
      <t>+</t>
    </r>
    <r>
      <rPr>
        <b/>
        <sz val="11"/>
        <color theme="1"/>
        <rFont val="游ゴシック"/>
        <family val="2"/>
        <charset val="128"/>
      </rPr>
      <t>補助）</t>
    </r>
    <rPh sb="0" eb="2">
      <t>チョクセツ</t>
    </rPh>
    <rPh sb="2" eb="3">
      <t>ヒ</t>
    </rPh>
    <rPh sb="4" eb="6">
      <t>カンジャ</t>
    </rPh>
    <phoneticPr fontId="4"/>
  </si>
  <si>
    <t>（計算過程）</t>
    <rPh sb="1" eb="3">
      <t>ケイサン</t>
    </rPh>
    <rPh sb="3" eb="5">
      <t>カテイ</t>
    </rPh>
    <phoneticPr fontId="4"/>
  </si>
  <si>
    <r>
      <rPr>
        <sz val="11"/>
        <color theme="1"/>
        <rFont val="游ゴシック"/>
        <family val="2"/>
        <charset val="128"/>
      </rPr>
      <t>一次配賦後診療部門直接費</t>
    </r>
    <rPh sb="0" eb="2">
      <t>イチジ</t>
    </rPh>
    <rPh sb="2" eb="4">
      <t>ハイフ</t>
    </rPh>
    <rPh sb="4" eb="5">
      <t>ゴ</t>
    </rPh>
    <rPh sb="5" eb="7">
      <t>シンリョウ</t>
    </rPh>
    <rPh sb="7" eb="9">
      <t>ブモン</t>
    </rPh>
    <rPh sb="9" eb="11">
      <t>チョクセツ</t>
    </rPh>
    <rPh sb="11" eb="12">
      <t>ヒ</t>
    </rPh>
    <phoneticPr fontId="4"/>
  </si>
  <si>
    <r>
      <rPr>
        <sz val="11"/>
        <color theme="1"/>
        <rFont val="游ゴシック"/>
        <family val="2"/>
        <charset val="128"/>
      </rPr>
      <t>一次配賦後支援部門直接費</t>
    </r>
    <rPh sb="0" eb="2">
      <t>イチジ</t>
    </rPh>
    <rPh sb="2" eb="4">
      <t>ハイフ</t>
    </rPh>
    <rPh sb="4" eb="5">
      <t>ゴ</t>
    </rPh>
    <rPh sb="5" eb="7">
      <t>シエン</t>
    </rPh>
    <rPh sb="7" eb="9">
      <t>ブモン</t>
    </rPh>
    <rPh sb="9" eb="11">
      <t>チョクセツ</t>
    </rPh>
    <rPh sb="11" eb="12">
      <t>ヒ</t>
    </rPh>
    <phoneticPr fontId="4"/>
  </si>
  <si>
    <r>
      <rPr>
        <sz val="11"/>
        <color theme="1"/>
        <rFont val="游ゴシック"/>
        <family val="2"/>
        <charset val="128"/>
      </rPr>
      <t>↓係数かける</t>
    </r>
    <rPh sb="1" eb="3">
      <t>ケイスウ</t>
    </rPh>
    <phoneticPr fontId="4"/>
  </si>
  <si>
    <r>
      <rPr>
        <sz val="11"/>
        <color theme="1"/>
        <rFont val="游ゴシック"/>
        <family val="2"/>
        <charset val="128"/>
      </rPr>
      <t>職員人数</t>
    </r>
    <rPh sb="0" eb="2">
      <t>ショクイン</t>
    </rPh>
    <rPh sb="2" eb="4">
      <t>ニンズ</t>
    </rPh>
    <phoneticPr fontId="4"/>
  </si>
  <si>
    <r>
      <rPr>
        <sz val="11"/>
        <color theme="1"/>
        <rFont val="游ゴシック"/>
        <family val="2"/>
        <charset val="128"/>
      </rPr>
      <t>面積</t>
    </r>
    <rPh sb="0" eb="2">
      <t>メンセキ</t>
    </rPh>
    <phoneticPr fontId="4"/>
  </si>
  <si>
    <r>
      <rPr>
        <sz val="11"/>
        <color theme="1"/>
        <rFont val="游ゴシック"/>
        <family val="2"/>
        <charset val="128"/>
      </rPr>
      <t>件数</t>
    </r>
    <rPh sb="0" eb="2">
      <t>ケンスウ</t>
    </rPh>
    <phoneticPr fontId="4"/>
  </si>
  <si>
    <r>
      <rPr>
        <sz val="11"/>
        <color theme="1"/>
        <rFont val="游ゴシック"/>
        <family val="2"/>
        <charset val="128"/>
      </rPr>
      <t>合計</t>
    </r>
    <rPh sb="0" eb="2">
      <t>ゴウケイ</t>
    </rPh>
    <phoneticPr fontId="4"/>
  </si>
  <si>
    <r>
      <rPr>
        <sz val="11"/>
        <color theme="1"/>
        <rFont val="游ゴシック"/>
        <family val="2"/>
        <charset val="128"/>
      </rPr>
      <t>３で割る</t>
    </r>
    <rPh sb="2" eb="3">
      <t>ワ</t>
    </rPh>
    <phoneticPr fontId="4"/>
  </si>
  <si>
    <r>
      <rPr>
        <sz val="11"/>
        <color theme="1"/>
        <rFont val="游ゴシック"/>
        <family val="2"/>
        <charset val="128"/>
      </rPr>
      <t>⇒</t>
    </r>
    <r>
      <rPr>
        <sz val="11"/>
        <color theme="1"/>
        <rFont val="Arial"/>
        <family val="2"/>
      </rPr>
      <t>1</t>
    </r>
    <r>
      <rPr>
        <sz val="11"/>
        <color theme="1"/>
        <rFont val="游ゴシック"/>
        <family val="2"/>
        <charset val="128"/>
      </rPr>
      <t>人当り</t>
    </r>
    <rPh sb="1" eb="3">
      <t>ヒトリ</t>
    </rPh>
    <rPh sb="3" eb="4">
      <t>ア</t>
    </rPh>
    <phoneticPr fontId="4"/>
  </si>
  <si>
    <r>
      <rPr>
        <sz val="11"/>
        <color theme="1"/>
        <rFont val="游ゴシック"/>
        <family val="2"/>
        <charset val="128"/>
      </rPr>
      <t>検査件数</t>
    </r>
    <rPh sb="0" eb="2">
      <t>ケンサ</t>
    </rPh>
    <rPh sb="2" eb="4">
      <t>ケンスウ</t>
    </rPh>
    <phoneticPr fontId="4"/>
  </si>
  <si>
    <r>
      <rPr>
        <sz val="11"/>
        <color theme="1"/>
        <rFont val="游ゴシック"/>
        <family val="2"/>
        <charset val="128"/>
      </rPr>
      <t>⇒</t>
    </r>
    <r>
      <rPr>
        <sz val="11"/>
        <color theme="1"/>
        <rFont val="Arial"/>
        <family val="2"/>
      </rPr>
      <t>1</t>
    </r>
    <r>
      <rPr>
        <sz val="11"/>
        <color theme="1"/>
        <rFont val="游ゴシック"/>
        <family val="2"/>
        <charset val="128"/>
      </rPr>
      <t>件当り</t>
    </r>
    <rPh sb="2" eb="3">
      <t>ケン</t>
    </rPh>
    <rPh sb="3" eb="4">
      <t>ア</t>
    </rPh>
    <phoneticPr fontId="4"/>
  </si>
  <si>
    <r>
      <rPr>
        <sz val="11"/>
        <color theme="1"/>
        <rFont val="游ゴシック"/>
        <family val="2"/>
        <charset val="128"/>
      </rPr>
      <t>レセプト補正値</t>
    </r>
    <rPh sb="4" eb="6">
      <t>ホセイ</t>
    </rPh>
    <rPh sb="6" eb="7">
      <t>チ</t>
    </rPh>
    <phoneticPr fontId="4"/>
  </si>
  <si>
    <r>
      <rPr>
        <sz val="11"/>
        <color theme="1"/>
        <rFont val="游ゴシック"/>
        <family val="2"/>
        <charset val="128"/>
      </rPr>
      <t>→</t>
    </r>
    <r>
      <rPr>
        <sz val="11"/>
        <color theme="1"/>
        <rFont val="Arial"/>
        <family val="2"/>
      </rPr>
      <t>1</t>
    </r>
    <r>
      <rPr>
        <sz val="11"/>
        <color theme="1"/>
        <rFont val="游ゴシック"/>
        <family val="2"/>
        <charset val="128"/>
      </rPr>
      <t>件当り</t>
    </r>
    <rPh sb="2" eb="3">
      <t>ケン</t>
    </rPh>
    <rPh sb="3" eb="4">
      <t>ア</t>
    </rPh>
    <phoneticPr fontId="4"/>
  </si>
  <si>
    <r>
      <rPr>
        <b/>
        <u/>
        <sz val="11"/>
        <color theme="1"/>
        <rFont val="游ゴシック"/>
        <family val="3"/>
        <charset val="128"/>
      </rPr>
      <t>診療材料費</t>
    </r>
    <rPh sb="0" eb="2">
      <t>シンリョウ</t>
    </rPh>
    <rPh sb="2" eb="4">
      <t>ザイリョウ</t>
    </rPh>
    <rPh sb="4" eb="5">
      <t>ヒ</t>
    </rPh>
    <phoneticPr fontId="4"/>
  </si>
  <si>
    <r>
      <rPr>
        <sz val="11"/>
        <color theme="1"/>
        <rFont val="游ゴシック"/>
        <family val="2"/>
        <charset val="128"/>
      </rPr>
      <t>物品名</t>
    </r>
    <rPh sb="0" eb="2">
      <t>ブッピン</t>
    </rPh>
    <rPh sb="2" eb="3">
      <t>メイ</t>
    </rPh>
    <phoneticPr fontId="4"/>
  </si>
  <si>
    <r>
      <rPr>
        <sz val="11"/>
        <color theme="1"/>
        <rFont val="游ゴシック"/>
        <family val="2"/>
        <charset val="128"/>
      </rPr>
      <t>参考　包装薬価</t>
    </r>
    <rPh sb="0" eb="2">
      <t>サンコウ</t>
    </rPh>
    <rPh sb="3" eb="5">
      <t>ホウソウ</t>
    </rPh>
    <rPh sb="5" eb="7">
      <t>ヤッカ</t>
    </rPh>
    <phoneticPr fontId="4"/>
  </si>
  <si>
    <r>
      <rPr>
        <b/>
        <u/>
        <sz val="11"/>
        <color theme="1"/>
        <rFont val="游ゴシック"/>
        <family val="3"/>
        <charset val="128"/>
      </rPr>
      <t>利益</t>
    </r>
    <rPh sb="0" eb="2">
      <t>リエキ</t>
    </rPh>
    <phoneticPr fontId="4"/>
  </si>
  <si>
    <r>
      <t>10</t>
    </r>
    <r>
      <rPr>
        <sz val="11"/>
        <color theme="1"/>
        <rFont val="游ゴシック"/>
        <family val="2"/>
        <charset val="128"/>
      </rPr>
      <t>割請求額</t>
    </r>
    <rPh sb="2" eb="3">
      <t>ワリ</t>
    </rPh>
    <rPh sb="3" eb="5">
      <t>セイキュウ</t>
    </rPh>
    <rPh sb="5" eb="6">
      <t>ガク</t>
    </rPh>
    <phoneticPr fontId="4"/>
  </si>
  <si>
    <r>
      <rPr>
        <sz val="11"/>
        <color theme="1"/>
        <rFont val="游ゴシック"/>
        <family val="2"/>
        <charset val="128"/>
      </rPr>
      <t>利益率</t>
    </r>
    <rPh sb="0" eb="2">
      <t>リエキ</t>
    </rPh>
    <rPh sb="2" eb="3">
      <t>リツ</t>
    </rPh>
    <phoneticPr fontId="4"/>
  </si>
  <si>
    <r>
      <rPr>
        <sz val="11"/>
        <color theme="1"/>
        <rFont val="游ゴシック"/>
        <family val="2"/>
        <charset val="128"/>
      </rPr>
      <t>請求額ー診療材料費等</t>
    </r>
    <rPh sb="0" eb="2">
      <t>セイキュウ</t>
    </rPh>
    <rPh sb="2" eb="3">
      <t>ガク</t>
    </rPh>
    <rPh sb="4" eb="6">
      <t>シンリョウ</t>
    </rPh>
    <rPh sb="6" eb="8">
      <t>ザイリョウ</t>
    </rPh>
    <rPh sb="8" eb="9">
      <t>ヒ</t>
    </rPh>
    <rPh sb="9" eb="10">
      <t>トウ</t>
    </rPh>
    <phoneticPr fontId="4"/>
  </si>
  <si>
    <r>
      <rPr>
        <sz val="11"/>
        <color theme="1"/>
        <rFont val="游ゴシック"/>
        <family val="2"/>
        <charset val="128"/>
      </rPr>
      <t>直接費＋間接費</t>
    </r>
    <rPh sb="0" eb="2">
      <t>チョクセツ</t>
    </rPh>
    <rPh sb="2" eb="3">
      <t>ヒ</t>
    </rPh>
    <rPh sb="4" eb="6">
      <t>カンセツ</t>
    </rPh>
    <rPh sb="6" eb="7">
      <t>ヒ</t>
    </rPh>
    <phoneticPr fontId="4"/>
  </si>
  <si>
    <t>=</t>
    <phoneticPr fontId="4"/>
  </si>
  <si>
    <r>
      <rPr>
        <sz val="11"/>
        <color theme="1"/>
        <rFont val="游ゴシック"/>
        <family val="2"/>
        <charset val="128"/>
      </rPr>
      <t>利益</t>
    </r>
    <rPh sb="0" eb="2">
      <t>リエキ</t>
    </rPh>
    <phoneticPr fontId="4"/>
  </si>
  <si>
    <r>
      <rPr>
        <sz val="11"/>
        <color theme="1"/>
        <rFont val="游ゴシック"/>
        <family val="2"/>
        <charset val="128"/>
      </rPr>
      <t>↓</t>
    </r>
    <phoneticPr fontId="4"/>
  </si>
  <si>
    <r>
      <rPr>
        <sz val="11"/>
        <color theme="1"/>
        <rFont val="游ゴシック"/>
        <family val="2"/>
        <charset val="128"/>
      </rPr>
      <t>間接費比率</t>
    </r>
    <rPh sb="0" eb="2">
      <t>カンセツ</t>
    </rPh>
    <rPh sb="2" eb="3">
      <t>ヒ</t>
    </rPh>
    <rPh sb="3" eb="5">
      <t>ヒリツ</t>
    </rPh>
    <phoneticPr fontId="4"/>
  </si>
  <si>
    <r>
      <rPr>
        <sz val="11"/>
        <color theme="1"/>
        <rFont val="游ゴシック"/>
        <family val="2"/>
        <charset val="128"/>
      </rPr>
      <t>間接費</t>
    </r>
    <rPh sb="0" eb="2">
      <t>カンセツ</t>
    </rPh>
    <rPh sb="2" eb="3">
      <t>ヒ</t>
    </rPh>
    <phoneticPr fontId="4"/>
  </si>
  <si>
    <r>
      <rPr>
        <sz val="11"/>
        <color theme="1"/>
        <rFont val="游ゴシック"/>
        <family val="2"/>
        <charset val="128"/>
      </rPr>
      <t>保険診療</t>
    </r>
    <r>
      <rPr>
        <sz val="11"/>
        <color theme="1"/>
        <rFont val="Arial"/>
        <family val="2"/>
      </rPr>
      <t>10</t>
    </r>
    <r>
      <rPr>
        <sz val="11"/>
        <color theme="1"/>
        <rFont val="游ゴシック"/>
        <family val="2"/>
        <charset val="128"/>
      </rPr>
      <t>割請求費</t>
    </r>
    <rPh sb="0" eb="2">
      <t>ホケン</t>
    </rPh>
    <rPh sb="2" eb="4">
      <t>シンリョウ</t>
    </rPh>
    <rPh sb="6" eb="7">
      <t>ワリ</t>
    </rPh>
    <rPh sb="7" eb="9">
      <t>セイキュウ</t>
    </rPh>
    <rPh sb="9" eb="10">
      <t>ヒ</t>
    </rPh>
    <phoneticPr fontId="4"/>
  </si>
  <si>
    <t>訪日外国人診療価格</t>
    <rPh sb="0" eb="2">
      <t>ホウニチ</t>
    </rPh>
    <rPh sb="2" eb="4">
      <t>ガイコク</t>
    </rPh>
    <rPh sb="4" eb="5">
      <t>ジン</t>
    </rPh>
    <rPh sb="5" eb="7">
      <t>シンリョウ</t>
    </rPh>
    <rPh sb="7" eb="9">
      <t>カカク</t>
    </rPh>
    <phoneticPr fontId="4"/>
  </si>
  <si>
    <r>
      <rPr>
        <sz val="11"/>
        <color theme="1"/>
        <rFont val="游ゴシック"/>
        <family val="2"/>
        <charset val="128"/>
      </rPr>
      <t>直接費</t>
    </r>
    <rPh sb="0" eb="2">
      <t>チョクセツ</t>
    </rPh>
    <rPh sb="2" eb="3">
      <t>ヒ</t>
    </rPh>
    <phoneticPr fontId="4"/>
  </si>
  <si>
    <r>
      <rPr>
        <sz val="11"/>
        <color theme="1"/>
        <rFont val="游ゴシック"/>
        <family val="2"/>
        <charset val="128"/>
      </rPr>
      <t>診療材料</t>
    </r>
    <rPh sb="0" eb="2">
      <t>シンリョウ</t>
    </rPh>
    <rPh sb="2" eb="4">
      <t>ザイリョウ</t>
    </rPh>
    <phoneticPr fontId="4"/>
  </si>
  <si>
    <t>材料利益</t>
    <rPh sb="0" eb="2">
      <t>ザイリョウ</t>
    </rPh>
    <rPh sb="2" eb="4">
      <t>リエキ</t>
    </rPh>
    <phoneticPr fontId="4"/>
  </si>
  <si>
    <t>追加経費</t>
    <rPh sb="0" eb="2">
      <t>ツイカ</t>
    </rPh>
    <rPh sb="2" eb="4">
      <t>ケイヒ</t>
    </rPh>
    <phoneticPr fontId="4"/>
  </si>
  <si>
    <t>追加経費（通訳費等）</t>
    <rPh sb="0" eb="2">
      <t>ツイカ</t>
    </rPh>
    <rPh sb="2" eb="4">
      <t>ケイヒ</t>
    </rPh>
    <rPh sb="5" eb="7">
      <t>ツウヤク</t>
    </rPh>
    <rPh sb="7" eb="8">
      <t>ヒ</t>
    </rPh>
    <rPh sb="8" eb="9">
      <t>トウ</t>
    </rPh>
    <phoneticPr fontId="4"/>
  </si>
  <si>
    <t>追加利益</t>
    <rPh sb="0" eb="2">
      <t>ツイカ</t>
    </rPh>
    <rPh sb="2" eb="4">
      <t>リエキ</t>
    </rPh>
    <phoneticPr fontId="4"/>
  </si>
  <si>
    <r>
      <rPr>
        <sz val="11"/>
        <color theme="1"/>
        <rFont val="游ゴシック"/>
        <family val="2"/>
        <charset val="128"/>
      </rPr>
      <t>合計①</t>
    </r>
    <r>
      <rPr>
        <sz val="11"/>
        <color theme="1"/>
        <rFont val="Yu Gothic"/>
        <family val="2"/>
        <charset val="128"/>
      </rPr>
      <t>【追加経費込】</t>
    </r>
    <rPh sb="0" eb="2">
      <t>ゴウケイ</t>
    </rPh>
    <rPh sb="6" eb="8">
      <t>ケイヒ</t>
    </rPh>
    <rPh sb="8" eb="9">
      <t>コミ</t>
    </rPh>
    <phoneticPr fontId="4"/>
  </si>
  <si>
    <t>利益率①</t>
    <rPh sb="0" eb="2">
      <t>リエキ</t>
    </rPh>
    <rPh sb="2" eb="3">
      <t>リツ</t>
    </rPh>
    <phoneticPr fontId="4"/>
  </si>
  <si>
    <r>
      <rPr>
        <sz val="11"/>
        <color theme="1"/>
        <rFont val="游ゴシック"/>
        <family val="2"/>
        <charset val="128"/>
      </rPr>
      <t>合計②</t>
    </r>
    <r>
      <rPr>
        <sz val="11"/>
        <color theme="1"/>
        <rFont val="Yu Gothic"/>
        <family val="2"/>
        <charset val="128"/>
      </rPr>
      <t>【追加経費除】</t>
    </r>
    <rPh sb="0" eb="2">
      <t>ゴウケイ</t>
    </rPh>
    <rPh sb="6" eb="8">
      <t>ケイヒ</t>
    </rPh>
    <rPh sb="8" eb="9">
      <t>ジョ</t>
    </rPh>
    <phoneticPr fontId="4"/>
  </si>
  <si>
    <t>①日本人診療との倍数【追加通訳費等込】</t>
    <rPh sb="1" eb="4">
      <t>ニホンジン</t>
    </rPh>
    <rPh sb="4" eb="6">
      <t>シンリョウ</t>
    </rPh>
    <rPh sb="8" eb="10">
      <t>バイスウ</t>
    </rPh>
    <rPh sb="11" eb="13">
      <t>ツイカ</t>
    </rPh>
    <rPh sb="13" eb="15">
      <t>ツウヤク</t>
    </rPh>
    <rPh sb="15" eb="16">
      <t>ヒ</t>
    </rPh>
    <rPh sb="16" eb="17">
      <t>トウ</t>
    </rPh>
    <rPh sb="17" eb="18">
      <t>コ</t>
    </rPh>
    <phoneticPr fontId="4"/>
  </si>
  <si>
    <r>
      <rPr>
        <b/>
        <sz val="11"/>
        <color theme="1"/>
        <rFont val="游ゴシック"/>
        <family val="2"/>
        <charset val="128"/>
      </rPr>
      <t>倍</t>
    </r>
    <rPh sb="0" eb="1">
      <t>バイ</t>
    </rPh>
    <phoneticPr fontId="4"/>
  </si>
  <si>
    <t>②日本人診療との倍数【追加通訳費等除】</t>
    <rPh sb="1" eb="4">
      <t>ニホンジン</t>
    </rPh>
    <rPh sb="4" eb="6">
      <t>シンリョウ</t>
    </rPh>
    <rPh sb="8" eb="10">
      <t>バイスウ</t>
    </rPh>
    <rPh sb="11" eb="13">
      <t>ツイカ</t>
    </rPh>
    <rPh sb="13" eb="15">
      <t>ツウヤク</t>
    </rPh>
    <rPh sb="15" eb="16">
      <t>ヒ</t>
    </rPh>
    <rPh sb="16" eb="17">
      <t>トウ</t>
    </rPh>
    <rPh sb="17" eb="18">
      <t>ノゾ</t>
    </rPh>
    <phoneticPr fontId="4"/>
  </si>
  <si>
    <t>単位：㎡</t>
    <rPh sb="0" eb="2">
      <t>タンイ</t>
    </rPh>
    <phoneticPr fontId="4"/>
  </si>
  <si>
    <r>
      <rPr>
        <sz val="12"/>
        <rFont val="細明朝体"/>
        <family val="3"/>
        <charset val="128"/>
      </rPr>
      <t>〇診療本館</t>
    </r>
    <r>
      <rPr>
        <sz val="12"/>
        <rFont val="Arial"/>
        <family val="2"/>
      </rPr>
      <t>(B1</t>
    </r>
    <r>
      <rPr>
        <sz val="12"/>
        <rFont val="細明朝体"/>
        <family val="3"/>
        <charset val="128"/>
      </rPr>
      <t>～</t>
    </r>
    <r>
      <rPr>
        <sz val="12"/>
        <rFont val="Arial"/>
        <family val="2"/>
      </rPr>
      <t>6F)</t>
    </r>
    <rPh sb="1" eb="3">
      <t>シンリョウ</t>
    </rPh>
    <rPh sb="3" eb="5">
      <t>ホンカン</t>
    </rPh>
    <phoneticPr fontId="42"/>
  </si>
  <si>
    <r>
      <rPr>
        <sz val="11"/>
        <color theme="1"/>
        <rFont val="游ゴシック"/>
        <family val="3"/>
        <charset val="128"/>
      </rPr>
      <t>部門</t>
    </r>
    <rPh sb="0" eb="2">
      <t>ブモン</t>
    </rPh>
    <phoneticPr fontId="4"/>
  </si>
  <si>
    <t>診療部門</t>
    <rPh sb="0" eb="2">
      <t>シンリョウ</t>
    </rPh>
    <rPh sb="2" eb="4">
      <t>ブモン</t>
    </rPh>
    <phoneticPr fontId="42"/>
  </si>
  <si>
    <t>支援部門</t>
    <rPh sb="0" eb="2">
      <t>シエン</t>
    </rPh>
    <rPh sb="2" eb="4">
      <t>ブモン</t>
    </rPh>
    <phoneticPr fontId="42"/>
  </si>
  <si>
    <t>補助部門</t>
    <rPh sb="0" eb="2">
      <t>ホジョ</t>
    </rPh>
    <rPh sb="2" eb="4">
      <t>ブモン</t>
    </rPh>
    <phoneticPr fontId="42"/>
  </si>
  <si>
    <r>
      <rPr>
        <sz val="11"/>
        <color theme="1"/>
        <rFont val="游ゴシック"/>
        <family val="3"/>
        <charset val="128"/>
      </rPr>
      <t>その他</t>
    </r>
    <rPh sb="2" eb="3">
      <t>タ</t>
    </rPh>
    <phoneticPr fontId="42"/>
  </si>
  <si>
    <t>施設全体</t>
    <rPh sb="0" eb="2">
      <t>シセツ</t>
    </rPh>
    <rPh sb="2" eb="4">
      <t>ゼンタイ</t>
    </rPh>
    <phoneticPr fontId="4"/>
  </si>
  <si>
    <r>
      <rPr>
        <sz val="11"/>
        <color theme="1"/>
        <rFont val="游ゴシック"/>
        <family val="3"/>
        <charset val="128"/>
      </rPr>
      <t>合計面積</t>
    </r>
    <rPh sb="0" eb="2">
      <t>ゴウケイ</t>
    </rPh>
    <rPh sb="2" eb="4">
      <t>メンセキ</t>
    </rPh>
    <phoneticPr fontId="4"/>
  </si>
  <si>
    <r>
      <rPr>
        <sz val="11"/>
        <color theme="1"/>
        <rFont val="游ゴシック"/>
        <family val="2"/>
        <charset val="128"/>
      </rPr>
      <t>階</t>
    </r>
    <rPh sb="0" eb="1">
      <t>カイ</t>
    </rPh>
    <phoneticPr fontId="42"/>
  </si>
  <si>
    <r>
      <rPr>
        <sz val="11"/>
        <color theme="1"/>
        <rFont val="游ゴシック"/>
        <family val="2"/>
        <charset val="128"/>
      </rPr>
      <t>部屋</t>
    </r>
    <rPh sb="0" eb="2">
      <t>ヘヤ</t>
    </rPh>
    <phoneticPr fontId="42"/>
  </si>
  <si>
    <r>
      <rPr>
        <sz val="11"/>
        <color theme="1"/>
        <rFont val="游ゴシック"/>
        <family val="2"/>
        <charset val="128"/>
      </rPr>
      <t>面積</t>
    </r>
    <r>
      <rPr>
        <sz val="11"/>
        <color theme="1"/>
        <rFont val="Arial"/>
        <family val="2"/>
      </rPr>
      <t>(</t>
    </r>
    <r>
      <rPr>
        <sz val="11"/>
        <color theme="1"/>
        <rFont val="游ゴシック"/>
        <family val="2"/>
        <charset val="128"/>
      </rPr>
      <t>㎡</t>
    </r>
    <r>
      <rPr>
        <sz val="11"/>
        <color theme="1"/>
        <rFont val="Arial"/>
        <family val="2"/>
      </rPr>
      <t>)</t>
    </r>
    <rPh sb="0" eb="2">
      <t>メンセキ</t>
    </rPh>
    <phoneticPr fontId="42"/>
  </si>
  <si>
    <t>B1</t>
    <phoneticPr fontId="42"/>
  </si>
  <si>
    <r>
      <rPr>
        <sz val="11"/>
        <color theme="1"/>
        <rFont val="游ゴシック"/>
        <family val="2"/>
        <charset val="128"/>
      </rPr>
      <t>機械室</t>
    </r>
    <rPh sb="0" eb="3">
      <t>キカイシツ</t>
    </rPh>
    <phoneticPr fontId="42"/>
  </si>
  <si>
    <t>1F</t>
    <phoneticPr fontId="42"/>
  </si>
  <si>
    <r>
      <rPr>
        <sz val="11"/>
        <color theme="1"/>
        <rFont val="游ゴシック"/>
        <family val="2"/>
        <charset val="128"/>
      </rPr>
      <t>外科</t>
    </r>
    <rPh sb="0" eb="2">
      <t>ゲカ</t>
    </rPh>
    <phoneticPr fontId="42"/>
  </si>
  <si>
    <r>
      <rPr>
        <sz val="11"/>
        <color theme="1"/>
        <rFont val="游ゴシック"/>
        <family val="2"/>
        <charset val="128"/>
      </rPr>
      <t>麻酔科</t>
    </r>
    <rPh sb="0" eb="3">
      <t>マスイカ</t>
    </rPh>
    <phoneticPr fontId="42"/>
  </si>
  <si>
    <r>
      <rPr>
        <sz val="11"/>
        <color theme="1"/>
        <rFont val="游ゴシック"/>
        <family val="2"/>
        <charset val="128"/>
      </rPr>
      <t>整形外科</t>
    </r>
    <rPh sb="0" eb="2">
      <t>セイケイ</t>
    </rPh>
    <rPh sb="2" eb="4">
      <t>ゲカ</t>
    </rPh>
    <phoneticPr fontId="42"/>
  </si>
  <si>
    <r>
      <rPr>
        <sz val="11"/>
        <color theme="1"/>
        <rFont val="游ゴシック"/>
        <family val="2"/>
        <charset val="128"/>
      </rPr>
      <t>脳神経外科</t>
    </r>
    <rPh sb="0" eb="3">
      <t>ノウシンケイ</t>
    </rPh>
    <rPh sb="3" eb="5">
      <t>ゲカ</t>
    </rPh>
    <phoneticPr fontId="42"/>
  </si>
  <si>
    <r>
      <rPr>
        <sz val="11"/>
        <color theme="1"/>
        <rFont val="游ゴシック"/>
        <family val="2"/>
        <charset val="128"/>
      </rPr>
      <t>泌尿器科</t>
    </r>
    <rPh sb="0" eb="4">
      <t>ヒニョウキカ</t>
    </rPh>
    <phoneticPr fontId="42"/>
  </si>
  <si>
    <r>
      <rPr>
        <sz val="11"/>
        <color theme="1"/>
        <rFont val="游ゴシック"/>
        <family val="2"/>
        <charset val="128"/>
      </rPr>
      <t>放射線科</t>
    </r>
    <r>
      <rPr>
        <sz val="11"/>
        <color theme="1"/>
        <rFont val="Arial"/>
        <family val="2"/>
      </rPr>
      <t>(</t>
    </r>
    <r>
      <rPr>
        <sz val="11"/>
        <color theme="1"/>
        <rFont val="游ゴシック"/>
        <family val="2"/>
        <charset val="128"/>
      </rPr>
      <t>全体</t>
    </r>
    <r>
      <rPr>
        <sz val="11"/>
        <color theme="1"/>
        <rFont val="Arial"/>
        <family val="2"/>
      </rPr>
      <t>)</t>
    </r>
    <rPh sb="0" eb="4">
      <t>ホウシャセンカ</t>
    </rPh>
    <rPh sb="5" eb="7">
      <t>ゼンタイ</t>
    </rPh>
    <phoneticPr fontId="42"/>
  </si>
  <si>
    <r>
      <t xml:space="preserve"> MRI</t>
    </r>
    <r>
      <rPr>
        <sz val="11"/>
        <color theme="1"/>
        <rFont val="游ゴシック"/>
        <family val="2"/>
        <charset val="128"/>
      </rPr>
      <t>室</t>
    </r>
    <rPh sb="4" eb="5">
      <t>シツ</t>
    </rPh>
    <phoneticPr fontId="42"/>
  </si>
  <si>
    <r>
      <t xml:space="preserve"> </t>
    </r>
    <r>
      <rPr>
        <sz val="11"/>
        <color theme="1"/>
        <rFont val="游ゴシック"/>
        <family val="2"/>
        <charset val="128"/>
      </rPr>
      <t>レントゲン室</t>
    </r>
    <rPh sb="6" eb="7">
      <t>シツ</t>
    </rPh>
    <phoneticPr fontId="42"/>
  </si>
  <si>
    <r>
      <t xml:space="preserve"> </t>
    </r>
    <r>
      <rPr>
        <sz val="11"/>
        <color theme="1"/>
        <rFont val="游ゴシック"/>
        <family val="2"/>
        <charset val="128"/>
      </rPr>
      <t>内視鏡室</t>
    </r>
    <rPh sb="1" eb="4">
      <t>ナイシキョウ</t>
    </rPh>
    <rPh sb="4" eb="5">
      <t>シツ</t>
    </rPh>
    <phoneticPr fontId="42"/>
  </si>
  <si>
    <r>
      <t xml:space="preserve"> </t>
    </r>
    <r>
      <rPr>
        <sz val="11"/>
        <color theme="1"/>
        <rFont val="游ゴシック"/>
        <family val="2"/>
        <charset val="128"/>
      </rPr>
      <t>透視室</t>
    </r>
    <rPh sb="1" eb="3">
      <t>トウシ</t>
    </rPh>
    <rPh sb="3" eb="4">
      <t>シツ</t>
    </rPh>
    <phoneticPr fontId="42"/>
  </si>
  <si>
    <r>
      <t xml:space="preserve"> </t>
    </r>
    <r>
      <rPr>
        <sz val="11"/>
        <color theme="1"/>
        <rFont val="游ゴシック"/>
        <family val="2"/>
        <charset val="128"/>
      </rPr>
      <t>その他</t>
    </r>
    <rPh sb="3" eb="4">
      <t>タ</t>
    </rPh>
    <phoneticPr fontId="42"/>
  </si>
  <si>
    <r>
      <rPr>
        <sz val="11"/>
        <color theme="1"/>
        <rFont val="游ゴシック"/>
        <family val="2"/>
        <charset val="128"/>
      </rPr>
      <t>総合受付</t>
    </r>
    <rPh sb="0" eb="2">
      <t>ソウゴウ</t>
    </rPh>
    <rPh sb="2" eb="4">
      <t>ウケツケ</t>
    </rPh>
    <phoneticPr fontId="42"/>
  </si>
  <si>
    <r>
      <rPr>
        <sz val="11"/>
        <color theme="1"/>
        <rFont val="游ゴシック"/>
        <family val="2"/>
        <charset val="128"/>
      </rPr>
      <t>薬剤部</t>
    </r>
    <rPh sb="0" eb="2">
      <t>ヤクザイ</t>
    </rPh>
    <rPh sb="2" eb="3">
      <t>ブ</t>
    </rPh>
    <phoneticPr fontId="42"/>
  </si>
  <si>
    <r>
      <rPr>
        <sz val="11"/>
        <color theme="1"/>
        <rFont val="游ゴシック"/>
        <family val="2"/>
        <charset val="128"/>
      </rPr>
      <t>医事課</t>
    </r>
    <rPh sb="0" eb="3">
      <t>イジカ</t>
    </rPh>
    <phoneticPr fontId="42"/>
  </si>
  <si>
    <r>
      <rPr>
        <sz val="11"/>
        <color theme="1"/>
        <rFont val="游ゴシック"/>
        <family val="2"/>
        <charset val="128"/>
      </rPr>
      <t>入退院サポートセンター</t>
    </r>
    <rPh sb="0" eb="3">
      <t>ニュウタイイン</t>
    </rPh>
    <phoneticPr fontId="42"/>
  </si>
  <si>
    <r>
      <rPr>
        <sz val="11"/>
        <color theme="1"/>
        <rFont val="游ゴシック"/>
        <family val="2"/>
        <charset val="128"/>
      </rPr>
      <t>地域連携係</t>
    </r>
    <rPh sb="0" eb="2">
      <t>チイキ</t>
    </rPh>
    <rPh sb="2" eb="4">
      <t>レンケイ</t>
    </rPh>
    <rPh sb="4" eb="5">
      <t>カカリ</t>
    </rPh>
    <phoneticPr fontId="42"/>
  </si>
  <si>
    <r>
      <rPr>
        <sz val="11"/>
        <color theme="1"/>
        <rFont val="游ゴシック"/>
        <family val="2"/>
        <charset val="128"/>
      </rPr>
      <t>売店</t>
    </r>
    <rPh sb="0" eb="2">
      <t>バイテン</t>
    </rPh>
    <phoneticPr fontId="42"/>
  </si>
  <si>
    <t>2F</t>
    <phoneticPr fontId="42"/>
  </si>
  <si>
    <r>
      <rPr>
        <sz val="11"/>
        <color theme="1"/>
        <rFont val="游ゴシック"/>
        <family val="2"/>
        <charset val="128"/>
      </rPr>
      <t>内科</t>
    </r>
    <rPh sb="0" eb="2">
      <t>ナイカ</t>
    </rPh>
    <phoneticPr fontId="42"/>
  </si>
  <si>
    <r>
      <rPr>
        <sz val="11"/>
        <color theme="1"/>
        <rFont val="游ゴシック"/>
        <family val="2"/>
        <charset val="128"/>
      </rPr>
      <t>循環器内科</t>
    </r>
    <rPh sb="0" eb="3">
      <t>ジュンカンキ</t>
    </rPh>
    <rPh sb="3" eb="5">
      <t>ナイカ</t>
    </rPh>
    <phoneticPr fontId="42"/>
  </si>
  <si>
    <r>
      <rPr>
        <sz val="11"/>
        <color theme="1"/>
        <rFont val="游ゴシック"/>
        <family val="2"/>
        <charset val="128"/>
      </rPr>
      <t>小児科</t>
    </r>
    <rPh sb="0" eb="3">
      <t>ショウニカ</t>
    </rPh>
    <phoneticPr fontId="42"/>
  </si>
  <si>
    <r>
      <rPr>
        <sz val="11"/>
        <color theme="1"/>
        <rFont val="游ゴシック"/>
        <family val="2"/>
        <charset val="128"/>
      </rPr>
      <t>産婦人科</t>
    </r>
    <rPh sb="0" eb="4">
      <t>サンフジンカ</t>
    </rPh>
    <phoneticPr fontId="42"/>
  </si>
  <si>
    <r>
      <rPr>
        <sz val="11"/>
        <color theme="1"/>
        <rFont val="游ゴシック"/>
        <family val="2"/>
        <charset val="128"/>
      </rPr>
      <t>皮膚科</t>
    </r>
    <rPh sb="0" eb="3">
      <t>ヒフカ</t>
    </rPh>
    <phoneticPr fontId="42"/>
  </si>
  <si>
    <r>
      <rPr>
        <sz val="11"/>
        <color theme="1"/>
        <rFont val="游ゴシック"/>
        <family val="2"/>
        <charset val="128"/>
      </rPr>
      <t>眼科</t>
    </r>
    <rPh sb="0" eb="2">
      <t>ガンカ</t>
    </rPh>
    <phoneticPr fontId="42"/>
  </si>
  <si>
    <r>
      <rPr>
        <sz val="11"/>
        <color theme="1"/>
        <rFont val="游ゴシック"/>
        <family val="2"/>
        <charset val="128"/>
      </rPr>
      <t>耳鼻咽喉科</t>
    </r>
    <rPh sb="0" eb="2">
      <t>ジビ</t>
    </rPh>
    <rPh sb="2" eb="4">
      <t>インコウ</t>
    </rPh>
    <rPh sb="4" eb="5">
      <t>カ</t>
    </rPh>
    <phoneticPr fontId="42"/>
  </si>
  <si>
    <r>
      <rPr>
        <sz val="11"/>
        <color theme="1"/>
        <rFont val="游ゴシック"/>
        <family val="2"/>
        <charset val="128"/>
      </rPr>
      <t>歯科口腔外科</t>
    </r>
    <rPh sb="0" eb="2">
      <t>シカ</t>
    </rPh>
    <rPh sb="2" eb="4">
      <t>コウクウ</t>
    </rPh>
    <rPh sb="4" eb="6">
      <t>ゲカ</t>
    </rPh>
    <phoneticPr fontId="42"/>
  </si>
  <si>
    <r>
      <rPr>
        <sz val="11"/>
        <color theme="1"/>
        <rFont val="游ゴシック"/>
        <family val="2"/>
        <charset val="128"/>
      </rPr>
      <t>健診センター</t>
    </r>
    <rPh sb="0" eb="2">
      <t>ケンシン</t>
    </rPh>
    <phoneticPr fontId="42"/>
  </si>
  <si>
    <r>
      <rPr>
        <sz val="11"/>
        <color theme="1"/>
        <rFont val="游ゴシック"/>
        <family val="2"/>
        <charset val="128"/>
      </rPr>
      <t>人工腎センター</t>
    </r>
    <rPh sb="0" eb="2">
      <t>ジンコウ</t>
    </rPh>
    <rPh sb="2" eb="3">
      <t>ジン</t>
    </rPh>
    <phoneticPr fontId="42"/>
  </si>
  <si>
    <r>
      <rPr>
        <sz val="11"/>
        <color theme="1"/>
        <rFont val="游ゴシック"/>
        <family val="2"/>
        <charset val="128"/>
      </rPr>
      <t>中央検査部</t>
    </r>
    <rPh sb="0" eb="2">
      <t>チュウオウ</t>
    </rPh>
    <rPh sb="2" eb="4">
      <t>ケンサ</t>
    </rPh>
    <rPh sb="4" eb="5">
      <t>ブ</t>
    </rPh>
    <phoneticPr fontId="42"/>
  </si>
  <si>
    <r>
      <rPr>
        <sz val="11"/>
        <color theme="1"/>
        <rFont val="游ゴシック"/>
        <family val="2"/>
        <charset val="128"/>
      </rPr>
      <t>助産外来</t>
    </r>
    <rPh sb="0" eb="2">
      <t>ジョサン</t>
    </rPh>
    <rPh sb="2" eb="4">
      <t>ガイライ</t>
    </rPh>
    <phoneticPr fontId="42"/>
  </si>
  <si>
    <t>3F</t>
  </si>
  <si>
    <r>
      <rPr>
        <sz val="11"/>
        <color theme="1"/>
        <rFont val="游ゴシック"/>
        <family val="2"/>
        <charset val="128"/>
      </rPr>
      <t>管理部、会議室等</t>
    </r>
    <rPh sb="0" eb="2">
      <t>カンリ</t>
    </rPh>
    <rPh sb="2" eb="3">
      <t>ブ</t>
    </rPh>
    <rPh sb="4" eb="7">
      <t>カイギシツ</t>
    </rPh>
    <rPh sb="7" eb="8">
      <t>トウ</t>
    </rPh>
    <phoneticPr fontId="42"/>
  </si>
  <si>
    <r>
      <t>1</t>
    </r>
    <r>
      <rPr>
        <sz val="11"/>
        <color theme="1"/>
        <rFont val="游ゴシック"/>
        <family val="2"/>
        <charset val="128"/>
      </rPr>
      <t>・</t>
    </r>
    <r>
      <rPr>
        <sz val="11"/>
        <color theme="1"/>
        <rFont val="Arial"/>
        <family val="2"/>
      </rPr>
      <t>2F</t>
    </r>
    <phoneticPr fontId="42"/>
  </si>
  <si>
    <r>
      <rPr>
        <sz val="11"/>
        <color theme="1"/>
        <rFont val="游ゴシック"/>
        <family val="2"/>
        <charset val="128"/>
      </rPr>
      <t>その他</t>
    </r>
    <r>
      <rPr>
        <sz val="11"/>
        <color theme="1"/>
        <rFont val="Arial"/>
        <family val="2"/>
      </rPr>
      <t>(</t>
    </r>
    <r>
      <rPr>
        <sz val="11"/>
        <color theme="1"/>
        <rFont val="游ゴシック"/>
        <family val="2"/>
        <charset val="128"/>
      </rPr>
      <t>共有スペース</t>
    </r>
    <r>
      <rPr>
        <sz val="11"/>
        <color theme="1"/>
        <rFont val="Arial"/>
        <family val="2"/>
      </rPr>
      <t>)</t>
    </r>
    <rPh sb="2" eb="3">
      <t>タ</t>
    </rPh>
    <rPh sb="4" eb="6">
      <t>キョウユウ</t>
    </rPh>
    <phoneticPr fontId="42"/>
  </si>
  <si>
    <r>
      <rPr>
        <sz val="11"/>
        <color theme="1"/>
        <rFont val="游ゴシック"/>
        <family val="2"/>
        <charset val="128"/>
      </rPr>
      <t>合計</t>
    </r>
    <rPh sb="0" eb="2">
      <t>ゴウケイ</t>
    </rPh>
    <phoneticPr fontId="42"/>
  </si>
  <si>
    <r>
      <rPr>
        <sz val="12"/>
        <rFont val="細明朝体"/>
        <family val="3"/>
        <charset val="128"/>
      </rPr>
      <t>〇第</t>
    </r>
    <r>
      <rPr>
        <sz val="12"/>
        <rFont val="Arial"/>
        <family val="2"/>
      </rPr>
      <t>1</t>
    </r>
    <r>
      <rPr>
        <sz val="12"/>
        <rFont val="細明朝体"/>
        <family val="3"/>
        <charset val="128"/>
      </rPr>
      <t>病棟</t>
    </r>
    <r>
      <rPr>
        <sz val="12"/>
        <rFont val="Arial"/>
        <family val="2"/>
      </rPr>
      <t>(B1</t>
    </r>
    <r>
      <rPr>
        <sz val="12"/>
        <rFont val="細明朝体"/>
        <family val="3"/>
        <charset val="128"/>
      </rPr>
      <t>～</t>
    </r>
    <r>
      <rPr>
        <sz val="12"/>
        <rFont val="Arial"/>
        <family val="2"/>
      </rPr>
      <t>6F)</t>
    </r>
    <rPh sb="1" eb="2">
      <t>ダイ</t>
    </rPh>
    <rPh sb="3" eb="5">
      <t>ビョウトウ</t>
    </rPh>
    <phoneticPr fontId="42"/>
  </si>
  <si>
    <r>
      <rPr>
        <sz val="11"/>
        <color theme="1"/>
        <rFont val="游ゴシック"/>
        <family val="2"/>
        <charset val="128"/>
      </rPr>
      <t>中央手術室</t>
    </r>
    <rPh sb="0" eb="2">
      <t>チュウオウ</t>
    </rPh>
    <rPh sb="2" eb="5">
      <t>シュジュツシツ</t>
    </rPh>
    <phoneticPr fontId="42"/>
  </si>
  <si>
    <r>
      <rPr>
        <sz val="9"/>
        <rFont val="細明朝体"/>
        <family val="3"/>
        <charset val="128"/>
      </rPr>
      <t>放射線治療室</t>
    </r>
    <r>
      <rPr>
        <sz val="9"/>
        <rFont val="Arial"/>
        <family val="2"/>
      </rPr>
      <t>(</t>
    </r>
    <r>
      <rPr>
        <sz val="9"/>
        <rFont val="細明朝体"/>
        <family val="3"/>
        <charset val="128"/>
      </rPr>
      <t>ライナック室</t>
    </r>
    <r>
      <rPr>
        <sz val="9"/>
        <rFont val="Arial"/>
        <family val="2"/>
      </rPr>
      <t>)</t>
    </r>
    <rPh sb="0" eb="3">
      <t>ホウシャセン</t>
    </rPh>
    <rPh sb="3" eb="6">
      <t>チリョウシツ</t>
    </rPh>
    <rPh sb="12" eb="13">
      <t>シツ</t>
    </rPh>
    <phoneticPr fontId="42"/>
  </si>
  <si>
    <r>
      <rPr>
        <sz val="11"/>
        <color theme="1"/>
        <rFont val="游ゴシック"/>
        <family val="2"/>
        <charset val="128"/>
      </rPr>
      <t>結石破砕室</t>
    </r>
    <rPh sb="0" eb="2">
      <t>ケッセキ</t>
    </rPh>
    <rPh sb="2" eb="4">
      <t>ハサイ</t>
    </rPh>
    <rPh sb="4" eb="5">
      <t>シツ</t>
    </rPh>
    <phoneticPr fontId="42"/>
  </si>
  <si>
    <r>
      <rPr>
        <sz val="8"/>
        <rFont val="細明朝体"/>
        <family val="3"/>
        <charset val="128"/>
      </rPr>
      <t>救急救命センター</t>
    </r>
    <r>
      <rPr>
        <sz val="8"/>
        <rFont val="Arial"/>
        <family val="2"/>
      </rPr>
      <t>(</t>
    </r>
    <r>
      <rPr>
        <sz val="8"/>
        <rFont val="細明朝体"/>
        <family val="3"/>
        <charset val="128"/>
      </rPr>
      <t>外来処置室</t>
    </r>
    <r>
      <rPr>
        <sz val="8"/>
        <rFont val="Arial"/>
        <family val="2"/>
      </rPr>
      <t>)</t>
    </r>
    <rPh sb="0" eb="2">
      <t>キュウキュウ</t>
    </rPh>
    <rPh sb="2" eb="4">
      <t>キュウメイ</t>
    </rPh>
    <rPh sb="9" eb="11">
      <t>ガイライ</t>
    </rPh>
    <rPh sb="11" eb="14">
      <t>ショチシツ</t>
    </rPh>
    <phoneticPr fontId="42"/>
  </si>
  <si>
    <r>
      <rPr>
        <sz val="11"/>
        <color theme="1"/>
        <rFont val="游ゴシック"/>
        <family val="2"/>
        <charset val="128"/>
      </rPr>
      <t>栄養課</t>
    </r>
    <r>
      <rPr>
        <sz val="11"/>
        <color theme="1"/>
        <rFont val="Arial"/>
        <family val="2"/>
      </rPr>
      <t>(</t>
    </r>
    <r>
      <rPr>
        <sz val="11"/>
        <color theme="1"/>
        <rFont val="游ゴシック"/>
        <family val="2"/>
        <charset val="128"/>
      </rPr>
      <t>厨房</t>
    </r>
    <r>
      <rPr>
        <sz val="11"/>
        <color theme="1"/>
        <rFont val="Arial"/>
        <family val="2"/>
      </rPr>
      <t>)</t>
    </r>
    <rPh sb="0" eb="3">
      <t>エイヨウカ</t>
    </rPh>
    <rPh sb="4" eb="6">
      <t>チュウボウ</t>
    </rPh>
    <phoneticPr fontId="42"/>
  </si>
  <si>
    <r>
      <rPr>
        <sz val="11"/>
        <color theme="1"/>
        <rFont val="游ゴシック"/>
        <family val="2"/>
        <charset val="128"/>
      </rPr>
      <t>高気圧酸素治療室</t>
    </r>
    <rPh sb="0" eb="3">
      <t>コウキアツ</t>
    </rPh>
    <rPh sb="3" eb="5">
      <t>サンソ</t>
    </rPh>
    <rPh sb="5" eb="8">
      <t>チリョウシツ</t>
    </rPh>
    <phoneticPr fontId="42"/>
  </si>
  <si>
    <r>
      <rPr>
        <sz val="11"/>
        <color theme="1"/>
        <rFont val="游ゴシック"/>
        <family val="2"/>
        <charset val="128"/>
      </rPr>
      <t>母乳管理室</t>
    </r>
    <rPh sb="0" eb="2">
      <t>ボニュウ</t>
    </rPh>
    <rPh sb="2" eb="5">
      <t>カンリシツ</t>
    </rPh>
    <phoneticPr fontId="42"/>
  </si>
  <si>
    <r>
      <rPr>
        <sz val="11"/>
        <color theme="1"/>
        <rFont val="游ゴシック"/>
        <family val="2"/>
        <charset val="128"/>
      </rPr>
      <t>休憩室</t>
    </r>
    <rPh sb="0" eb="3">
      <t>キュウケイシツ</t>
    </rPh>
    <phoneticPr fontId="42"/>
  </si>
  <si>
    <r>
      <rPr>
        <sz val="11"/>
        <color theme="1"/>
        <rFont val="游ゴシック"/>
        <family val="2"/>
        <charset val="128"/>
      </rPr>
      <t>更衣室</t>
    </r>
    <rPh sb="0" eb="3">
      <t>コウイシツ</t>
    </rPh>
    <phoneticPr fontId="42"/>
  </si>
  <si>
    <r>
      <rPr>
        <sz val="11"/>
        <color theme="1"/>
        <rFont val="游ゴシック"/>
        <family val="2"/>
        <charset val="128"/>
      </rPr>
      <t>心療内科</t>
    </r>
    <r>
      <rPr>
        <sz val="11"/>
        <color theme="1"/>
        <rFont val="Arial"/>
        <family val="2"/>
      </rPr>
      <t>(</t>
    </r>
    <r>
      <rPr>
        <sz val="11"/>
        <color theme="1"/>
        <rFont val="游ゴシック"/>
        <family val="2"/>
        <charset val="128"/>
      </rPr>
      <t>精神科</t>
    </r>
    <r>
      <rPr>
        <sz val="11"/>
        <color theme="1"/>
        <rFont val="Arial"/>
        <family val="2"/>
      </rPr>
      <t>)</t>
    </r>
    <rPh sb="0" eb="2">
      <t>シンリョウ</t>
    </rPh>
    <rPh sb="2" eb="4">
      <t>ナイカ</t>
    </rPh>
    <rPh sb="5" eb="8">
      <t>セイシンカ</t>
    </rPh>
    <phoneticPr fontId="42"/>
  </si>
  <si>
    <r>
      <rPr>
        <sz val="11"/>
        <color theme="1"/>
        <rFont val="游ゴシック"/>
        <family val="2"/>
        <charset val="128"/>
      </rPr>
      <t>外来点滴室</t>
    </r>
    <rPh sb="0" eb="2">
      <t>ガイライ</t>
    </rPh>
    <rPh sb="2" eb="4">
      <t>テンテキ</t>
    </rPh>
    <rPh sb="4" eb="5">
      <t>シツ</t>
    </rPh>
    <phoneticPr fontId="42"/>
  </si>
  <si>
    <r>
      <t>ME</t>
    </r>
    <r>
      <rPr>
        <sz val="9"/>
        <rFont val="細明朝体"/>
        <family val="3"/>
        <charset val="128"/>
      </rPr>
      <t>室</t>
    </r>
    <r>
      <rPr>
        <sz val="9"/>
        <rFont val="Arial"/>
        <family val="2"/>
      </rPr>
      <t>(</t>
    </r>
    <r>
      <rPr>
        <sz val="9"/>
        <rFont val="細明朝体"/>
        <family val="3"/>
        <charset val="128"/>
      </rPr>
      <t>臨床工学課・中央管理室</t>
    </r>
    <r>
      <rPr>
        <sz val="9"/>
        <rFont val="Arial"/>
        <family val="2"/>
      </rPr>
      <t>)</t>
    </r>
    <rPh sb="2" eb="3">
      <t>シツ</t>
    </rPh>
    <rPh sb="4" eb="6">
      <t>リンショウ</t>
    </rPh>
    <rPh sb="6" eb="8">
      <t>コウガク</t>
    </rPh>
    <rPh sb="8" eb="9">
      <t>カ</t>
    </rPh>
    <rPh sb="10" eb="12">
      <t>チュウオウ</t>
    </rPh>
    <rPh sb="12" eb="15">
      <t>カンリシツ</t>
    </rPh>
    <phoneticPr fontId="42"/>
  </si>
  <si>
    <r>
      <rPr>
        <sz val="11"/>
        <color theme="1"/>
        <rFont val="游ゴシック"/>
        <family val="2"/>
        <charset val="128"/>
      </rPr>
      <t>病室</t>
    </r>
    <r>
      <rPr>
        <sz val="11"/>
        <color theme="1"/>
        <rFont val="Arial"/>
        <family val="2"/>
      </rPr>
      <t>(</t>
    </r>
    <r>
      <rPr>
        <sz val="11"/>
        <color theme="1"/>
        <rFont val="游ゴシック"/>
        <family val="2"/>
        <charset val="128"/>
      </rPr>
      <t>救急救命センター</t>
    </r>
    <r>
      <rPr>
        <sz val="11"/>
        <color theme="1"/>
        <rFont val="Arial"/>
        <family val="2"/>
      </rPr>
      <t>)</t>
    </r>
    <rPh sb="0" eb="2">
      <t>ビョウシツ</t>
    </rPh>
    <rPh sb="3" eb="5">
      <t>キュウキュウ</t>
    </rPh>
    <rPh sb="5" eb="7">
      <t>キュウメイ</t>
    </rPh>
    <phoneticPr fontId="42"/>
  </si>
  <si>
    <r>
      <rPr>
        <sz val="11"/>
        <color theme="1"/>
        <rFont val="游ゴシック"/>
        <family val="2"/>
        <charset val="128"/>
      </rPr>
      <t>会議室</t>
    </r>
    <rPh sb="0" eb="3">
      <t>カイギシツ</t>
    </rPh>
    <phoneticPr fontId="42"/>
  </si>
  <si>
    <r>
      <rPr>
        <sz val="11"/>
        <color theme="1"/>
        <rFont val="游ゴシック"/>
        <family val="2"/>
        <charset val="128"/>
      </rPr>
      <t>認定看護師室</t>
    </r>
    <rPh sb="0" eb="2">
      <t>ニンテイ</t>
    </rPh>
    <rPh sb="2" eb="5">
      <t>カンゴシ</t>
    </rPh>
    <rPh sb="5" eb="6">
      <t>シツ</t>
    </rPh>
    <phoneticPr fontId="42"/>
  </si>
  <si>
    <r>
      <rPr>
        <sz val="11"/>
        <color theme="1"/>
        <rFont val="游ゴシック"/>
        <family val="2"/>
        <charset val="128"/>
      </rPr>
      <t>治験事務局</t>
    </r>
    <rPh sb="0" eb="2">
      <t>チケン</t>
    </rPh>
    <rPh sb="2" eb="5">
      <t>ジムキョク</t>
    </rPh>
    <phoneticPr fontId="42"/>
  </si>
  <si>
    <r>
      <rPr>
        <sz val="11"/>
        <color theme="1"/>
        <rFont val="游ゴシック"/>
        <family val="2"/>
        <charset val="128"/>
      </rPr>
      <t>ナースステーション</t>
    </r>
    <phoneticPr fontId="42"/>
  </si>
  <si>
    <r>
      <rPr>
        <sz val="11"/>
        <color theme="1"/>
        <rFont val="游ゴシック"/>
        <family val="2"/>
        <charset val="128"/>
      </rPr>
      <t>総合相談窓口</t>
    </r>
    <rPh sb="0" eb="2">
      <t>ソウゴウ</t>
    </rPh>
    <rPh sb="2" eb="4">
      <t>ソウダン</t>
    </rPh>
    <rPh sb="4" eb="6">
      <t>マドグチ</t>
    </rPh>
    <phoneticPr fontId="42"/>
  </si>
  <si>
    <r>
      <rPr>
        <sz val="11"/>
        <color theme="1"/>
        <rFont val="游ゴシック"/>
        <family val="2"/>
        <charset val="128"/>
      </rPr>
      <t>がん相談支援センター</t>
    </r>
    <rPh sb="2" eb="4">
      <t>ソウダン</t>
    </rPh>
    <rPh sb="4" eb="6">
      <t>シエン</t>
    </rPh>
    <phoneticPr fontId="42"/>
  </si>
  <si>
    <t>3F</t>
    <phoneticPr fontId="42"/>
  </si>
  <si>
    <r>
      <rPr>
        <sz val="11"/>
        <color theme="1"/>
        <rFont val="游ゴシック"/>
        <family val="2"/>
        <charset val="128"/>
      </rPr>
      <t>病室</t>
    </r>
    <r>
      <rPr>
        <sz val="11"/>
        <color theme="1"/>
        <rFont val="Arial"/>
        <family val="2"/>
      </rPr>
      <t>(</t>
    </r>
    <r>
      <rPr>
        <sz val="11"/>
        <color theme="1"/>
        <rFont val="游ゴシック"/>
        <family val="2"/>
        <charset val="128"/>
      </rPr>
      <t>未熟児センター</t>
    </r>
    <r>
      <rPr>
        <sz val="11"/>
        <color theme="1"/>
        <rFont val="Arial"/>
        <family val="2"/>
      </rPr>
      <t>)</t>
    </r>
    <rPh sb="0" eb="2">
      <t>ビョウシツ</t>
    </rPh>
    <rPh sb="3" eb="6">
      <t>ミジュクジ</t>
    </rPh>
    <phoneticPr fontId="42"/>
  </si>
  <si>
    <r>
      <t>NICU</t>
    </r>
    <r>
      <rPr>
        <sz val="11"/>
        <color theme="1"/>
        <rFont val="游ゴシック"/>
        <family val="2"/>
        <charset val="128"/>
      </rPr>
      <t>・未熟児室</t>
    </r>
    <rPh sb="5" eb="8">
      <t>ミジュクジ</t>
    </rPh>
    <rPh sb="8" eb="9">
      <t>シツ</t>
    </rPh>
    <phoneticPr fontId="42"/>
  </si>
  <si>
    <r>
      <rPr>
        <sz val="11"/>
        <color theme="1"/>
        <rFont val="游ゴシック"/>
        <family val="2"/>
        <charset val="128"/>
      </rPr>
      <t>処置室</t>
    </r>
    <rPh sb="0" eb="3">
      <t>ショチシツ</t>
    </rPh>
    <phoneticPr fontId="42"/>
  </si>
  <si>
    <r>
      <rPr>
        <sz val="11"/>
        <color theme="1"/>
        <rFont val="游ゴシック"/>
        <family val="2"/>
        <charset val="128"/>
      </rPr>
      <t>会議室・面談室</t>
    </r>
    <rPh sb="0" eb="3">
      <t>カイギシツ</t>
    </rPh>
    <rPh sb="4" eb="7">
      <t>メンダンシツ</t>
    </rPh>
    <phoneticPr fontId="42"/>
  </si>
  <si>
    <t>4F</t>
    <phoneticPr fontId="42"/>
  </si>
  <si>
    <r>
      <rPr>
        <sz val="11"/>
        <color theme="1"/>
        <rFont val="游ゴシック"/>
        <family val="2"/>
        <charset val="128"/>
      </rPr>
      <t>病室</t>
    </r>
    <rPh sb="0" eb="2">
      <t>ビョウシツ</t>
    </rPh>
    <phoneticPr fontId="42"/>
  </si>
  <si>
    <r>
      <rPr>
        <sz val="11"/>
        <color theme="1"/>
        <rFont val="游ゴシック"/>
        <family val="2"/>
        <charset val="128"/>
      </rPr>
      <t>分娩室・新生児室等</t>
    </r>
    <rPh sb="0" eb="3">
      <t>ブンベンシツ</t>
    </rPh>
    <rPh sb="4" eb="7">
      <t>シンセイジ</t>
    </rPh>
    <rPh sb="7" eb="8">
      <t>シツ</t>
    </rPh>
    <rPh sb="8" eb="9">
      <t>トウ</t>
    </rPh>
    <phoneticPr fontId="42"/>
  </si>
  <si>
    <t>5F</t>
    <phoneticPr fontId="42"/>
  </si>
  <si>
    <r>
      <rPr>
        <sz val="11"/>
        <color theme="1"/>
        <rFont val="游ゴシック"/>
        <family val="2"/>
        <charset val="128"/>
      </rPr>
      <t>面談室</t>
    </r>
    <rPh sb="0" eb="3">
      <t>メンダンシツ</t>
    </rPh>
    <phoneticPr fontId="42"/>
  </si>
  <si>
    <t>6F</t>
  </si>
  <si>
    <r>
      <rPr>
        <sz val="11"/>
        <color theme="1"/>
        <rFont val="游ゴシック"/>
        <family val="2"/>
        <charset val="128"/>
      </rPr>
      <t>ラウンジ</t>
    </r>
    <r>
      <rPr>
        <sz val="11"/>
        <color theme="1"/>
        <rFont val="Arial"/>
        <family val="2"/>
      </rPr>
      <t>(</t>
    </r>
    <r>
      <rPr>
        <sz val="11"/>
        <color theme="1"/>
        <rFont val="游ゴシック"/>
        <family val="2"/>
        <charset val="128"/>
      </rPr>
      <t>図書コーナー</t>
    </r>
    <r>
      <rPr>
        <sz val="11"/>
        <color theme="1"/>
        <rFont val="Arial"/>
        <family val="2"/>
      </rPr>
      <t>)</t>
    </r>
    <rPh sb="5" eb="7">
      <t>トショ</t>
    </rPh>
    <phoneticPr fontId="42"/>
  </si>
  <si>
    <r>
      <rPr>
        <sz val="11"/>
        <color theme="1"/>
        <rFont val="游ゴシック"/>
        <family val="2"/>
        <charset val="128"/>
      </rPr>
      <t>中央管理室</t>
    </r>
    <rPh sb="0" eb="2">
      <t>チュウオウ</t>
    </rPh>
    <rPh sb="2" eb="5">
      <t>カンリシツ</t>
    </rPh>
    <phoneticPr fontId="42"/>
  </si>
  <si>
    <r>
      <rPr>
        <sz val="11"/>
        <color theme="1"/>
        <rFont val="游ゴシック"/>
        <family val="2"/>
        <charset val="128"/>
      </rPr>
      <t>救急受付</t>
    </r>
    <rPh sb="0" eb="2">
      <t>キュウキュウ</t>
    </rPh>
    <rPh sb="2" eb="4">
      <t>ウケツケ</t>
    </rPh>
    <phoneticPr fontId="42"/>
  </si>
  <si>
    <r>
      <rPr>
        <sz val="11"/>
        <color theme="1"/>
        <rFont val="游ゴシック"/>
        <family val="2"/>
        <charset val="128"/>
      </rPr>
      <t>入退院案内</t>
    </r>
    <rPh sb="0" eb="3">
      <t>ニュウタイイン</t>
    </rPh>
    <rPh sb="3" eb="5">
      <t>アンナイ</t>
    </rPh>
    <phoneticPr fontId="42"/>
  </si>
  <si>
    <r>
      <rPr>
        <sz val="11"/>
        <color theme="1"/>
        <rFont val="游ゴシック"/>
        <family val="2"/>
        <charset val="128"/>
      </rPr>
      <t>リハビリテーション科</t>
    </r>
    <rPh sb="9" eb="10">
      <t>カ</t>
    </rPh>
    <phoneticPr fontId="42"/>
  </si>
  <si>
    <r>
      <rPr>
        <sz val="11"/>
        <color theme="1"/>
        <rFont val="游ゴシック"/>
        <family val="2"/>
        <charset val="128"/>
      </rPr>
      <t>　理学療法室</t>
    </r>
    <rPh sb="1" eb="3">
      <t>リガク</t>
    </rPh>
    <rPh sb="3" eb="5">
      <t>リョウホウ</t>
    </rPh>
    <rPh sb="5" eb="6">
      <t>シツ</t>
    </rPh>
    <phoneticPr fontId="42"/>
  </si>
  <si>
    <r>
      <rPr>
        <sz val="11"/>
        <color theme="1"/>
        <rFont val="游ゴシック"/>
        <family val="2"/>
        <charset val="128"/>
      </rPr>
      <t>　言語聴覚室</t>
    </r>
    <rPh sb="1" eb="3">
      <t>ゲンゴ</t>
    </rPh>
    <rPh sb="3" eb="5">
      <t>チョウカク</t>
    </rPh>
    <rPh sb="5" eb="6">
      <t>シツ</t>
    </rPh>
    <phoneticPr fontId="42"/>
  </si>
  <si>
    <r>
      <rPr>
        <sz val="11"/>
        <color theme="1"/>
        <rFont val="游ゴシック"/>
        <family val="2"/>
        <charset val="128"/>
      </rPr>
      <t>　</t>
    </r>
    <r>
      <rPr>
        <sz val="11"/>
        <color theme="1"/>
        <rFont val="Arial"/>
        <family val="2"/>
      </rPr>
      <t>CP</t>
    </r>
    <r>
      <rPr>
        <sz val="11"/>
        <color theme="1"/>
        <rFont val="游ゴシック"/>
        <family val="2"/>
        <charset val="128"/>
      </rPr>
      <t>機能訓練室</t>
    </r>
    <rPh sb="3" eb="5">
      <t>キノウ</t>
    </rPh>
    <rPh sb="5" eb="7">
      <t>クンレン</t>
    </rPh>
    <rPh sb="7" eb="8">
      <t>シツ</t>
    </rPh>
    <phoneticPr fontId="42"/>
  </si>
  <si>
    <r>
      <rPr>
        <sz val="11"/>
        <color theme="1"/>
        <rFont val="游ゴシック"/>
        <family val="2"/>
        <charset val="128"/>
      </rPr>
      <t>　リハビリ技師室</t>
    </r>
    <rPh sb="5" eb="7">
      <t>ギシ</t>
    </rPh>
    <rPh sb="7" eb="8">
      <t>シツ</t>
    </rPh>
    <phoneticPr fontId="42"/>
  </si>
  <si>
    <r>
      <rPr>
        <sz val="11"/>
        <color theme="1"/>
        <rFont val="游ゴシック"/>
        <family val="2"/>
        <charset val="128"/>
      </rPr>
      <t>　その他</t>
    </r>
    <rPh sb="3" eb="4">
      <t>タ</t>
    </rPh>
    <phoneticPr fontId="42"/>
  </si>
  <si>
    <r>
      <rPr>
        <sz val="9"/>
        <rFont val="細明朝体"/>
        <family val="3"/>
        <charset val="128"/>
      </rPr>
      <t>第</t>
    </r>
    <r>
      <rPr>
        <sz val="9"/>
        <rFont val="Arial"/>
        <family val="2"/>
      </rPr>
      <t>2</t>
    </r>
    <r>
      <rPr>
        <sz val="9"/>
        <rFont val="細明朝体"/>
        <family val="3"/>
        <charset val="128"/>
      </rPr>
      <t>超音波検査室</t>
    </r>
    <r>
      <rPr>
        <sz val="9"/>
        <rFont val="Arial"/>
        <family val="2"/>
      </rPr>
      <t>(</t>
    </r>
    <r>
      <rPr>
        <sz val="9"/>
        <rFont val="細明朝体"/>
        <family val="3"/>
        <charset val="128"/>
      </rPr>
      <t>腹部・下肢</t>
    </r>
    <r>
      <rPr>
        <sz val="9"/>
        <rFont val="Arial"/>
        <family val="2"/>
      </rPr>
      <t>)</t>
    </r>
    <rPh sb="0" eb="1">
      <t>ダイ</t>
    </rPh>
    <rPh sb="2" eb="5">
      <t>チョウオンパ</t>
    </rPh>
    <rPh sb="5" eb="7">
      <t>ケンサ</t>
    </rPh>
    <rPh sb="7" eb="8">
      <t>シツ</t>
    </rPh>
    <rPh sb="9" eb="11">
      <t>フクブ</t>
    </rPh>
    <rPh sb="12" eb="14">
      <t>カシ</t>
    </rPh>
    <phoneticPr fontId="42"/>
  </si>
  <si>
    <r>
      <rPr>
        <sz val="11"/>
        <color theme="1"/>
        <rFont val="游ゴシック"/>
        <family val="2"/>
        <charset val="128"/>
      </rPr>
      <t>理髪店</t>
    </r>
    <rPh sb="0" eb="3">
      <t>リハツテン</t>
    </rPh>
    <phoneticPr fontId="42"/>
  </si>
  <si>
    <r>
      <rPr>
        <sz val="11"/>
        <rFont val="細明朝体"/>
        <family val="3"/>
        <charset val="128"/>
      </rPr>
      <t>早期リハビリテーション室</t>
    </r>
    <rPh sb="0" eb="2">
      <t>ソウキ</t>
    </rPh>
    <rPh sb="11" eb="12">
      <t>シツ</t>
    </rPh>
    <phoneticPr fontId="42"/>
  </si>
  <si>
    <r>
      <rPr>
        <sz val="11"/>
        <rFont val="細明朝体"/>
        <family val="3"/>
        <charset val="128"/>
      </rPr>
      <t>病室</t>
    </r>
    <r>
      <rPr>
        <sz val="11"/>
        <rFont val="Arial"/>
        <family val="2"/>
      </rPr>
      <t>(</t>
    </r>
    <r>
      <rPr>
        <sz val="11"/>
        <rFont val="細明朝体"/>
        <family val="3"/>
        <charset val="128"/>
      </rPr>
      <t>回復期リハビリ病棟</t>
    </r>
    <r>
      <rPr>
        <sz val="11"/>
        <rFont val="Arial"/>
        <family val="2"/>
      </rPr>
      <t>)</t>
    </r>
    <rPh sb="0" eb="2">
      <t>ビョウシツ</t>
    </rPh>
    <rPh sb="3" eb="5">
      <t>カイフク</t>
    </rPh>
    <rPh sb="5" eb="6">
      <t>キ</t>
    </rPh>
    <rPh sb="10" eb="12">
      <t>ビョウトウ</t>
    </rPh>
    <phoneticPr fontId="42"/>
  </si>
  <si>
    <r>
      <rPr>
        <sz val="11"/>
        <color theme="1"/>
        <rFont val="游ゴシック"/>
        <family val="2"/>
        <charset val="128"/>
      </rPr>
      <t>食堂・談話室</t>
    </r>
    <rPh sb="0" eb="2">
      <t>ショクドウ</t>
    </rPh>
    <rPh sb="3" eb="6">
      <t>ダンワシツ</t>
    </rPh>
    <phoneticPr fontId="42"/>
  </si>
  <si>
    <r>
      <rPr>
        <sz val="11"/>
        <rFont val="細明朝体"/>
        <family val="3"/>
        <charset val="128"/>
      </rPr>
      <t>会議室・面談室</t>
    </r>
    <rPh sb="0" eb="3">
      <t>カイギシツ</t>
    </rPh>
    <rPh sb="4" eb="7">
      <t>メンダンシツ</t>
    </rPh>
    <phoneticPr fontId="42"/>
  </si>
  <si>
    <r>
      <rPr>
        <sz val="11"/>
        <rFont val="細明朝体"/>
        <family val="3"/>
        <charset val="128"/>
      </rPr>
      <t>病室</t>
    </r>
    <r>
      <rPr>
        <sz val="11"/>
        <rFont val="Arial"/>
        <family val="2"/>
      </rPr>
      <t>(</t>
    </r>
    <r>
      <rPr>
        <sz val="11"/>
        <rFont val="細明朝体"/>
        <family val="3"/>
        <charset val="128"/>
      </rPr>
      <t>地域包括ケア病棟</t>
    </r>
    <r>
      <rPr>
        <sz val="11"/>
        <rFont val="Arial"/>
        <family val="2"/>
      </rPr>
      <t>)</t>
    </r>
    <rPh sb="0" eb="2">
      <t>ビョウシツ</t>
    </rPh>
    <rPh sb="3" eb="5">
      <t>チイキ</t>
    </rPh>
    <rPh sb="5" eb="7">
      <t>ホウカツ</t>
    </rPh>
    <rPh sb="9" eb="11">
      <t>ビョウトウ</t>
    </rPh>
    <phoneticPr fontId="42"/>
  </si>
  <si>
    <r>
      <rPr>
        <sz val="11"/>
        <rFont val="細明朝体"/>
        <family val="3"/>
        <charset val="128"/>
      </rPr>
      <t>ナースステーション</t>
    </r>
    <phoneticPr fontId="42"/>
  </si>
  <si>
    <r>
      <rPr>
        <sz val="11"/>
        <rFont val="細明朝体"/>
        <family val="3"/>
        <charset val="128"/>
      </rPr>
      <t>休憩室</t>
    </r>
    <rPh sb="0" eb="3">
      <t>キュウケイシツ</t>
    </rPh>
    <phoneticPr fontId="42"/>
  </si>
  <si>
    <t>6F</t>
    <phoneticPr fontId="42"/>
  </si>
  <si>
    <t>7F</t>
    <phoneticPr fontId="42"/>
  </si>
  <si>
    <r>
      <rPr>
        <sz val="12"/>
        <rFont val="細明朝体"/>
        <family val="3"/>
        <charset val="128"/>
      </rPr>
      <t>〇リハビリ棟</t>
    </r>
    <r>
      <rPr>
        <sz val="12"/>
        <rFont val="Arial"/>
        <family val="2"/>
      </rPr>
      <t>(1F</t>
    </r>
    <r>
      <rPr>
        <sz val="12"/>
        <rFont val="細明朝体"/>
        <family val="3"/>
        <charset val="128"/>
      </rPr>
      <t>～</t>
    </r>
    <r>
      <rPr>
        <sz val="12"/>
        <rFont val="Arial"/>
        <family val="2"/>
      </rPr>
      <t>2F)</t>
    </r>
    <rPh sb="5" eb="6">
      <t>トウ</t>
    </rPh>
    <phoneticPr fontId="42"/>
  </si>
  <si>
    <r>
      <rPr>
        <sz val="11"/>
        <color theme="1"/>
        <rFont val="游ゴシック"/>
        <family val="2"/>
        <charset val="128"/>
      </rPr>
      <t>理学療法室</t>
    </r>
    <rPh sb="0" eb="2">
      <t>リガク</t>
    </rPh>
    <rPh sb="2" eb="4">
      <t>リョウホウ</t>
    </rPh>
    <rPh sb="4" eb="5">
      <t>シツ</t>
    </rPh>
    <phoneticPr fontId="42"/>
  </si>
  <si>
    <r>
      <rPr>
        <sz val="11"/>
        <color theme="1"/>
        <rFont val="游ゴシック"/>
        <family val="2"/>
        <charset val="128"/>
      </rPr>
      <t>作業療法室</t>
    </r>
    <rPh sb="0" eb="2">
      <t>サギョウ</t>
    </rPh>
    <rPh sb="2" eb="4">
      <t>リョウホウ</t>
    </rPh>
    <rPh sb="4" eb="5">
      <t>シツ</t>
    </rPh>
    <phoneticPr fontId="42"/>
  </si>
  <si>
    <r>
      <rPr>
        <sz val="11"/>
        <color theme="1"/>
        <rFont val="游ゴシック"/>
        <family val="2"/>
        <charset val="128"/>
      </rPr>
      <t>水治療法室</t>
    </r>
    <rPh sb="0" eb="1">
      <t>ミズ</t>
    </rPh>
    <rPh sb="1" eb="2">
      <t>ナオ</t>
    </rPh>
    <rPh sb="2" eb="4">
      <t>リョウホウ</t>
    </rPh>
    <rPh sb="4" eb="5">
      <t>シツ</t>
    </rPh>
    <phoneticPr fontId="42"/>
  </si>
  <si>
    <r>
      <rPr>
        <sz val="11"/>
        <color theme="1"/>
        <rFont val="游ゴシック"/>
        <family val="2"/>
        <charset val="128"/>
      </rPr>
      <t>電気治療室</t>
    </r>
    <rPh sb="0" eb="2">
      <t>デンキ</t>
    </rPh>
    <rPh sb="2" eb="5">
      <t>チリョウシツ</t>
    </rPh>
    <phoneticPr fontId="42"/>
  </si>
  <si>
    <r>
      <rPr>
        <sz val="11"/>
        <color theme="1"/>
        <rFont val="游ゴシック"/>
        <family val="2"/>
        <charset val="128"/>
      </rPr>
      <t>言語聴覚室</t>
    </r>
    <rPh sb="0" eb="2">
      <t>ゲンゴ</t>
    </rPh>
    <rPh sb="2" eb="4">
      <t>チョウカク</t>
    </rPh>
    <rPh sb="4" eb="5">
      <t>シツ</t>
    </rPh>
    <phoneticPr fontId="42"/>
  </si>
  <si>
    <r>
      <rPr>
        <sz val="11"/>
        <color theme="1"/>
        <rFont val="游ゴシック"/>
        <family val="2"/>
        <charset val="128"/>
      </rPr>
      <t>仮眠室</t>
    </r>
    <rPh sb="0" eb="3">
      <t>カミンシツ</t>
    </rPh>
    <phoneticPr fontId="42"/>
  </si>
  <si>
    <r>
      <rPr>
        <sz val="11"/>
        <color theme="1"/>
        <rFont val="游ゴシック"/>
        <family val="2"/>
        <charset val="128"/>
      </rPr>
      <t>休養室</t>
    </r>
    <rPh sb="0" eb="2">
      <t>キュウヨウ</t>
    </rPh>
    <rPh sb="2" eb="3">
      <t>シツ</t>
    </rPh>
    <phoneticPr fontId="42"/>
  </si>
  <si>
    <r>
      <rPr>
        <sz val="11"/>
        <color theme="1"/>
        <rFont val="游ゴシック"/>
        <family val="2"/>
        <charset val="128"/>
      </rPr>
      <t>女子更衣室</t>
    </r>
    <rPh sb="0" eb="2">
      <t>ジョシ</t>
    </rPh>
    <rPh sb="2" eb="5">
      <t>コウイシツ</t>
    </rPh>
    <phoneticPr fontId="42"/>
  </si>
  <si>
    <t>シート名</t>
    <rPh sb="3" eb="4">
      <t>メイ</t>
    </rPh>
    <phoneticPr fontId="4"/>
  </si>
  <si>
    <t>内容</t>
    <rPh sb="0" eb="2">
      <t>ナイヨウ</t>
    </rPh>
    <phoneticPr fontId="4"/>
  </si>
  <si>
    <t>マニュアル該当部分</t>
    <rPh sb="5" eb="7">
      <t>ガイトウ</t>
    </rPh>
    <rPh sb="7" eb="9">
      <t>ブブン</t>
    </rPh>
    <phoneticPr fontId="4"/>
  </si>
  <si>
    <t>備考</t>
    <rPh sb="0" eb="2">
      <t>ビコウ</t>
    </rPh>
    <phoneticPr fontId="4"/>
  </si>
  <si>
    <t>Sheet１</t>
    <phoneticPr fontId="4"/>
  </si>
  <si>
    <t xml:space="preserve">財務諸表貼付けシート
</t>
    <rPh sb="4" eb="6">
      <t>ハリツ</t>
    </rPh>
    <phoneticPr fontId="4"/>
  </si>
  <si>
    <t>マニュアルp33 （２）</t>
    <phoneticPr fontId="4"/>
  </si>
  <si>
    <t>Sheet２</t>
  </si>
  <si>
    <t xml:space="preserve">財務諸表から直接費と間接費を整理
</t>
    <phoneticPr fontId="4"/>
  </si>
  <si>
    <t>マニュアルp33 （３）</t>
    <phoneticPr fontId="4"/>
  </si>
  <si>
    <t>Sheet３</t>
  </si>
  <si>
    <t>部門別面積整理（配賦・按分重みづけ係数算定準備）</t>
    <phoneticPr fontId="4"/>
  </si>
  <si>
    <t>マニュアルp37 （３） １）</t>
    <phoneticPr fontId="4"/>
  </si>
  <si>
    <t>Sheet４</t>
  </si>
  <si>
    <t>部門別職員人数整理（配賦・按分重みづけ係数算定準備）</t>
    <phoneticPr fontId="4"/>
  </si>
  <si>
    <t>Sheet５</t>
  </si>
  <si>
    <t>配賦・按分重みづけ係数算定　</t>
    <phoneticPr fontId="4"/>
  </si>
  <si>
    <t>Sheet６</t>
  </si>
  <si>
    <t>配賦・按分重みづけ係数算定（外国人限定補助部門）</t>
    <phoneticPr fontId="4"/>
  </si>
  <si>
    <t>マニュアルp46 （５） ２）</t>
    <phoneticPr fontId="4"/>
  </si>
  <si>
    <t>Sheet７</t>
  </si>
  <si>
    <t>部門別直接費算定　</t>
    <phoneticPr fontId="4"/>
  </si>
  <si>
    <t>Sheet８</t>
  </si>
  <si>
    <t>費用増加の係数算定</t>
    <phoneticPr fontId="4"/>
  </si>
  <si>
    <t>マニュアルp39 （３） ３）</t>
    <phoneticPr fontId="4"/>
  </si>
  <si>
    <t>Sheet９</t>
  </si>
  <si>
    <t>係数を用いた訪日外国人診療の直接費算定（精緻算定）</t>
    <rPh sb="6" eb="8">
      <t>ホウニチ</t>
    </rPh>
    <phoneticPr fontId="4"/>
  </si>
  <si>
    <t>マニュアルp39 （３） ２）</t>
    <phoneticPr fontId="4"/>
  </si>
  <si>
    <t>Sheet１０</t>
  </si>
  <si>
    <t>施設全体の直接費算定①（１患者当たりの単価の倍数）</t>
    <phoneticPr fontId="4"/>
  </si>
  <si>
    <t>マニュアルp41（４）</t>
    <phoneticPr fontId="4"/>
  </si>
  <si>
    <t>Sheet１１</t>
  </si>
  <si>
    <t>施設全体の直接費算定②（外国人比率を考慮した算定）</t>
    <phoneticPr fontId="4"/>
  </si>
  <si>
    <t>マニュアルp42（４）</t>
    <phoneticPr fontId="4"/>
  </si>
  <si>
    <t>Sheet１２</t>
  </si>
  <si>
    <t>直接費の一次配賦基準の計算</t>
    <phoneticPr fontId="4"/>
  </si>
  <si>
    <t>マニュアルp45（５）  ２）</t>
    <phoneticPr fontId="4"/>
  </si>
  <si>
    <t>Sheet１３</t>
  </si>
  <si>
    <t>直接費の一次配賦</t>
    <phoneticPr fontId="4"/>
  </si>
  <si>
    <t>Sheet１４</t>
  </si>
  <si>
    <t>診療科別面積整理（二次配賦基準算定準備）</t>
    <phoneticPr fontId="4"/>
  </si>
  <si>
    <t>Sheet１５</t>
  </si>
  <si>
    <t>診療科別職員人数整理（二次配賦基準算定準備）</t>
    <phoneticPr fontId="4"/>
  </si>
  <si>
    <t>Sheet１６</t>
  </si>
  <si>
    <t>診療科別件数整理（二次配賦基準算定準備）</t>
    <rPh sb="4" eb="6">
      <t>ケンスウ</t>
    </rPh>
    <phoneticPr fontId="4"/>
  </si>
  <si>
    <t>Sheet１７</t>
  </si>
  <si>
    <t>損益計算書張付けシート（二次配賦基準算定準備）</t>
    <rPh sb="5" eb="7">
      <t>ハリツ</t>
    </rPh>
    <phoneticPr fontId="4"/>
  </si>
  <si>
    <t>Sheet１８</t>
  </si>
  <si>
    <t>病態特性を考慮したレセプトを利用した重みづけ（二次配賦基準算定準備）</t>
    <phoneticPr fontId="4"/>
  </si>
  <si>
    <t>Sheet１９</t>
  </si>
  <si>
    <t>補助部門の外国人診療に直接関わる直接費を１患者に集約</t>
    <phoneticPr fontId="4"/>
  </si>
  <si>
    <t>Sheet２０</t>
  </si>
  <si>
    <t>直接費の二次配賦及び1患者への集約</t>
    <phoneticPr fontId="4"/>
  </si>
  <si>
    <t>Sheet２１</t>
  </si>
  <si>
    <t>診療材料費と利益を算定</t>
    <rPh sb="9" eb="11">
      <t>サンテイ</t>
    </rPh>
    <phoneticPr fontId="4"/>
  </si>
  <si>
    <t>マニュアルp48 （６） １）</t>
    <phoneticPr fontId="4"/>
  </si>
  <si>
    <t>Sheet２２</t>
  </si>
  <si>
    <t>間接費を算定</t>
    <phoneticPr fontId="4"/>
  </si>
  <si>
    <t>マニュアルp49 （６） ２）</t>
    <phoneticPr fontId="4"/>
  </si>
  <si>
    <t>Sheet２３</t>
  </si>
  <si>
    <t>訪日外国人１患者の診療価格算定</t>
    <phoneticPr fontId="4"/>
  </si>
  <si>
    <t>マニュアルp50 （６） ３）</t>
    <phoneticPr fontId="4"/>
  </si>
  <si>
    <t>シート構成</t>
    <rPh sb="3" eb="5">
      <t>コウセイ</t>
    </rPh>
    <phoneticPr fontId="4"/>
  </si>
  <si>
    <t>表紙</t>
    <rPh sb="0" eb="2">
      <t>ヒョウシ</t>
    </rPh>
    <phoneticPr fontId="4"/>
  </si>
  <si>
    <t>シート構成表</t>
    <rPh sb="3" eb="5">
      <t>コウセイ</t>
    </rPh>
    <rPh sb="5" eb="6">
      <t>ヒョウ</t>
    </rPh>
    <phoneticPr fontId="4"/>
  </si>
  <si>
    <t>入力シート１</t>
    <rPh sb="0" eb="2">
      <t>ニュウリョク</t>
    </rPh>
    <phoneticPr fontId="4"/>
  </si>
  <si>
    <t>各算定係数の入力</t>
    <rPh sb="0" eb="1">
      <t>カク</t>
    </rPh>
    <rPh sb="1" eb="3">
      <t>サンテイ</t>
    </rPh>
    <rPh sb="3" eb="5">
      <t>ケイスウ</t>
    </rPh>
    <rPh sb="6" eb="8">
      <t>ニュウリョク</t>
    </rPh>
    <phoneticPr fontId="4"/>
  </si>
  <si>
    <t>入力シート２</t>
    <rPh sb="0" eb="2">
      <t>ニュウリョク</t>
    </rPh>
    <phoneticPr fontId="4"/>
  </si>
  <si>
    <t>体制と実績の入力</t>
    <rPh sb="0" eb="2">
      <t>タイセイ</t>
    </rPh>
    <rPh sb="3" eb="5">
      <t>ジッセキ</t>
    </rPh>
    <rPh sb="6" eb="8">
      <t>ニュウリョク</t>
    </rPh>
    <phoneticPr fontId="4"/>
  </si>
  <si>
    <t>Sheet５</t>
    <phoneticPr fontId="4"/>
  </si>
  <si>
    <t>入力シート３</t>
    <rPh sb="0" eb="2">
      <t>ニュウリョク</t>
    </rPh>
    <phoneticPr fontId="4"/>
  </si>
  <si>
    <t>レセプト関連入力</t>
    <rPh sb="4" eb="6">
      <t>カンレン</t>
    </rPh>
    <rPh sb="6" eb="8">
      <t>ニュウリョク</t>
    </rPh>
    <phoneticPr fontId="4"/>
  </si>
  <si>
    <t>Sheet６</t>
    <phoneticPr fontId="4"/>
  </si>
  <si>
    <t>結果シート４</t>
    <rPh sb="0" eb="2">
      <t>ケッカ</t>
    </rPh>
    <phoneticPr fontId="4"/>
  </si>
  <si>
    <t>自由診療価格算定</t>
    <rPh sb="0" eb="2">
      <t>ジユウ</t>
    </rPh>
    <rPh sb="2" eb="4">
      <t>シンリョウ</t>
    </rPh>
    <rPh sb="4" eb="6">
      <t>カカク</t>
    </rPh>
    <rPh sb="6" eb="8">
      <t>サンテイ</t>
    </rPh>
    <phoneticPr fontId="4"/>
  </si>
  <si>
    <t>付帯Sheet</t>
    <rPh sb="0" eb="2">
      <t>フタイ</t>
    </rPh>
    <phoneticPr fontId="4"/>
  </si>
  <si>
    <t>構成２</t>
    <rPh sb="0" eb="2">
      <t>コウセイ</t>
    </rPh>
    <phoneticPr fontId="4"/>
  </si>
  <si>
    <t>算定式等の各条件設定（23シート）</t>
    <rPh sb="0" eb="2">
      <t>サンテイ</t>
    </rPh>
    <rPh sb="2" eb="3">
      <t>シキ</t>
    </rPh>
    <rPh sb="3" eb="4">
      <t>トウ</t>
    </rPh>
    <rPh sb="5" eb="6">
      <t>カク</t>
    </rPh>
    <rPh sb="6" eb="8">
      <t>ジョウケン</t>
    </rPh>
    <rPh sb="8" eb="10">
      <t>セッテイ</t>
    </rPh>
    <phoneticPr fontId="4"/>
  </si>
  <si>
    <t>厚生労働行政推進調査事業費補助金（厚生労働科学特別研究事業）</t>
    <phoneticPr fontId="4"/>
  </si>
  <si>
    <t>｢訪日外国人に対する適切な診療価格に関する研究｣</t>
  </si>
  <si>
    <t>　東京大学大学院医学系研究科</t>
    <rPh sb="1" eb="3">
      <t>トウキョウ</t>
    </rPh>
    <rPh sb="3" eb="5">
      <t>ダイガク</t>
    </rPh>
    <rPh sb="5" eb="8">
      <t>ダイガクイン</t>
    </rPh>
    <rPh sb="8" eb="10">
      <t>イガク</t>
    </rPh>
    <rPh sb="10" eb="11">
      <t>ケイ</t>
    </rPh>
    <rPh sb="11" eb="14">
      <t>ケンキュウカ</t>
    </rPh>
    <phoneticPr fontId="4"/>
  </si>
  <si>
    <t>　医療経済政策学</t>
    <rPh sb="1" eb="3">
      <t>イリョウ</t>
    </rPh>
    <rPh sb="3" eb="5">
      <t>ケイザイ</t>
    </rPh>
    <rPh sb="5" eb="7">
      <t>セイサク</t>
    </rPh>
    <rPh sb="7" eb="8">
      <t>ガク</t>
    </rPh>
    <phoneticPr fontId="4"/>
  </si>
  <si>
    <t>時間（分）</t>
    <rPh sb="0" eb="2">
      <t>ジカン</t>
    </rPh>
    <rPh sb="3" eb="4">
      <t>フン</t>
    </rPh>
    <phoneticPr fontId="4"/>
  </si>
  <si>
    <t>■診療時間係数</t>
    <rPh sb="1" eb="3">
      <t>シンリョウ</t>
    </rPh>
    <rPh sb="3" eb="5">
      <t>ジカン</t>
    </rPh>
    <rPh sb="5" eb="7">
      <t>ケイスウ</t>
    </rPh>
    <phoneticPr fontId="4"/>
  </si>
  <si>
    <t>疾患</t>
    <rPh sb="0" eb="2">
      <t>シッカン</t>
    </rPh>
    <phoneticPr fontId="4"/>
  </si>
  <si>
    <t>保険診療</t>
    <rPh sb="0" eb="2">
      <t>ホケン</t>
    </rPh>
    <rPh sb="2" eb="4">
      <t>シンリョウ</t>
    </rPh>
    <phoneticPr fontId="4"/>
  </si>
  <si>
    <t>訪日外国人診療</t>
    <rPh sb="0" eb="2">
      <t>ホウニチ</t>
    </rPh>
    <rPh sb="2" eb="4">
      <t>ガイコク</t>
    </rPh>
    <rPh sb="4" eb="5">
      <t>ジン</t>
    </rPh>
    <rPh sb="5" eb="7">
      <t>シンリョウ</t>
    </rPh>
    <phoneticPr fontId="4"/>
  </si>
  <si>
    <t>訪日外国人診療/保険診療</t>
    <rPh sb="0" eb="2">
      <t>ホウニチ</t>
    </rPh>
    <rPh sb="2" eb="4">
      <t>ガイコク</t>
    </rPh>
    <rPh sb="4" eb="5">
      <t>ジン</t>
    </rPh>
    <rPh sb="5" eb="7">
      <t>シンリョウ</t>
    </rPh>
    <rPh sb="8" eb="10">
      <t>ホケン</t>
    </rPh>
    <rPh sb="10" eb="12">
      <t>シンリョウ</t>
    </rPh>
    <phoneticPr fontId="4"/>
  </si>
  <si>
    <t>平均</t>
    <rPh sb="0" eb="2">
      <t>ヘイキン</t>
    </rPh>
    <phoneticPr fontId="4"/>
  </si>
  <si>
    <t>■職員人数係数</t>
    <rPh sb="1" eb="3">
      <t>ショクイン</t>
    </rPh>
    <rPh sb="3" eb="5">
      <t>ニンズウ</t>
    </rPh>
    <rPh sb="5" eb="7">
      <t>ケイスウ</t>
    </rPh>
    <phoneticPr fontId="4"/>
  </si>
  <si>
    <t>人数（人）</t>
    <rPh sb="0" eb="2">
      <t>ニンズウ</t>
    </rPh>
    <rPh sb="3" eb="4">
      <t>ニン</t>
    </rPh>
    <phoneticPr fontId="4"/>
  </si>
  <si>
    <t>■時間単価係数</t>
    <rPh sb="1" eb="3">
      <t>ジカン</t>
    </rPh>
    <rPh sb="3" eb="5">
      <t>タンカ</t>
    </rPh>
    <rPh sb="5" eb="7">
      <t>ケイスウ</t>
    </rPh>
    <phoneticPr fontId="4"/>
  </si>
  <si>
    <t>■標準医療費</t>
    <rPh sb="1" eb="3">
      <t>ヒョウジュン</t>
    </rPh>
    <rPh sb="3" eb="5">
      <t>イリョウ</t>
    </rPh>
    <rPh sb="5" eb="6">
      <t>ヒ</t>
    </rPh>
    <phoneticPr fontId="4"/>
  </si>
  <si>
    <t>金額（円/件）</t>
    <rPh sb="0" eb="2">
      <t>キンガク</t>
    </rPh>
    <rPh sb="3" eb="4">
      <t>エン</t>
    </rPh>
    <rPh sb="5" eb="6">
      <t>ケン</t>
    </rPh>
    <phoneticPr fontId="4"/>
  </si>
  <si>
    <t>対象部門名：</t>
    <rPh sb="0" eb="2">
      <t>タイショウ</t>
    </rPh>
    <rPh sb="2" eb="4">
      <t>ブモン</t>
    </rPh>
    <rPh sb="4" eb="5">
      <t>メイ</t>
    </rPh>
    <phoneticPr fontId="4"/>
  </si>
  <si>
    <t>保険診療総計</t>
    <rPh sb="0" eb="2">
      <t>ホケン</t>
    </rPh>
    <rPh sb="2" eb="4">
      <t>シンリョウ</t>
    </rPh>
    <rPh sb="4" eb="6">
      <t>ソウケイ</t>
    </rPh>
    <phoneticPr fontId="4"/>
  </si>
  <si>
    <t>対象傷病名：</t>
    <rPh sb="0" eb="2">
      <t>タイショウ</t>
    </rPh>
    <rPh sb="2" eb="4">
      <t>ショウビョウ</t>
    </rPh>
    <rPh sb="3" eb="5">
      <t>ビョウメイ</t>
    </rPh>
    <phoneticPr fontId="4"/>
  </si>
  <si>
    <t>保険外請求費</t>
    <rPh sb="0" eb="2">
      <t>ホケン</t>
    </rPh>
    <rPh sb="2" eb="3">
      <t>ガイ</t>
    </rPh>
    <rPh sb="3" eb="5">
      <t>セイキュウ</t>
    </rPh>
    <rPh sb="5" eb="6">
      <t>ヒ</t>
    </rPh>
    <phoneticPr fontId="4"/>
  </si>
  <si>
    <t>■診療材料費</t>
    <rPh sb="1" eb="3">
      <t>シンリョウ</t>
    </rPh>
    <rPh sb="3" eb="5">
      <t>ザイリョウ</t>
    </rPh>
    <rPh sb="5" eb="6">
      <t>ヒ</t>
    </rPh>
    <phoneticPr fontId="4"/>
  </si>
  <si>
    <t>費目名１</t>
    <rPh sb="0" eb="2">
      <t>ヒモク</t>
    </rPh>
    <rPh sb="2" eb="3">
      <t>メイ</t>
    </rPh>
    <phoneticPr fontId="4"/>
  </si>
  <si>
    <t>その他１</t>
    <rPh sb="2" eb="3">
      <t>タ</t>
    </rPh>
    <phoneticPr fontId="4"/>
  </si>
  <si>
    <t>※関連する費用</t>
    <rPh sb="1" eb="3">
      <t>カンレン</t>
    </rPh>
    <rPh sb="5" eb="7">
      <t>ヒヨウ</t>
    </rPh>
    <phoneticPr fontId="4"/>
  </si>
  <si>
    <t>数量（数/件）</t>
    <rPh sb="0" eb="2">
      <t>スウリョウ</t>
    </rPh>
    <rPh sb="3" eb="4">
      <t>スウ</t>
    </rPh>
    <rPh sb="5" eb="6">
      <t>ケン</t>
    </rPh>
    <phoneticPr fontId="4"/>
  </si>
  <si>
    <t>購入単価</t>
    <rPh sb="0" eb="2">
      <t>コウニュウ</t>
    </rPh>
    <rPh sb="2" eb="4">
      <t>タンカ</t>
    </rPh>
    <phoneticPr fontId="4"/>
  </si>
  <si>
    <t>数量（錠・本）</t>
    <rPh sb="0" eb="2">
      <t>スウリョウ</t>
    </rPh>
    <rPh sb="3" eb="4">
      <t>ジョウ</t>
    </rPh>
    <rPh sb="5" eb="6">
      <t>ホン</t>
    </rPh>
    <phoneticPr fontId="4"/>
  </si>
  <si>
    <t>公定価格</t>
    <rPh sb="0" eb="2">
      <t>コウテイ</t>
    </rPh>
    <rPh sb="2" eb="4">
      <t>カカク</t>
    </rPh>
    <phoneticPr fontId="4"/>
  </si>
  <si>
    <t>備考（処方日）</t>
    <rPh sb="0" eb="2">
      <t>ビコウ</t>
    </rPh>
    <rPh sb="3" eb="5">
      <t>ショホウ</t>
    </rPh>
    <rPh sb="5" eb="6">
      <t>ニチ</t>
    </rPh>
    <phoneticPr fontId="4"/>
  </si>
  <si>
    <t>費目名２</t>
    <rPh sb="0" eb="2">
      <t>ヒモク</t>
    </rPh>
    <rPh sb="2" eb="3">
      <t>メイ</t>
    </rPh>
    <phoneticPr fontId="4"/>
  </si>
  <si>
    <t>その他２</t>
    <rPh sb="2" eb="3">
      <t>タ</t>
    </rPh>
    <phoneticPr fontId="4"/>
  </si>
  <si>
    <t>■対象患者数</t>
    <rPh sb="1" eb="3">
      <t>タイショウ</t>
    </rPh>
    <rPh sb="3" eb="5">
      <t>カンジャ</t>
    </rPh>
    <rPh sb="5" eb="6">
      <t>スウ</t>
    </rPh>
    <phoneticPr fontId="4"/>
  </si>
  <si>
    <t>（件/年）</t>
    <rPh sb="1" eb="2">
      <t>ケン</t>
    </rPh>
    <rPh sb="3" eb="4">
      <t>ネン</t>
    </rPh>
    <phoneticPr fontId="4"/>
  </si>
  <si>
    <t>外来患者実績</t>
    <rPh sb="0" eb="2">
      <t>ガイライ</t>
    </rPh>
    <rPh sb="2" eb="4">
      <t>カンジャ</t>
    </rPh>
    <rPh sb="4" eb="6">
      <t>ジッセキ</t>
    </rPh>
    <phoneticPr fontId="4"/>
  </si>
  <si>
    <t>入院患者実績</t>
    <rPh sb="0" eb="2">
      <t>ニュウイン</t>
    </rPh>
    <rPh sb="2" eb="4">
      <t>カンジャ</t>
    </rPh>
    <rPh sb="4" eb="6">
      <t>ジッセキ</t>
    </rPh>
    <phoneticPr fontId="4"/>
  </si>
  <si>
    <t>補助（外国人限定）</t>
    <rPh sb="0" eb="2">
      <t>ホジョ</t>
    </rPh>
    <rPh sb="3" eb="5">
      <t>ガイコク</t>
    </rPh>
    <rPh sb="5" eb="6">
      <t>ジン</t>
    </rPh>
    <rPh sb="6" eb="8">
      <t>ゲンテイ</t>
    </rPh>
    <phoneticPr fontId="42"/>
  </si>
  <si>
    <t>■単価係数</t>
    <rPh sb="1" eb="3">
      <t>タンカ</t>
    </rPh>
    <rPh sb="3" eb="5">
      <t>ケイスウ</t>
    </rPh>
    <phoneticPr fontId="4"/>
  </si>
  <si>
    <t>直接費（訪日外国人診療）</t>
    <rPh sb="0" eb="2">
      <t>チョクセツ</t>
    </rPh>
    <rPh sb="2" eb="3">
      <t>ヒ</t>
    </rPh>
    <rPh sb="4" eb="6">
      <t>ホウニチ</t>
    </rPh>
    <rPh sb="6" eb="8">
      <t>ガイコク</t>
    </rPh>
    <rPh sb="8" eb="9">
      <t>ジン</t>
    </rPh>
    <rPh sb="9" eb="11">
      <t>シンリョウ</t>
    </rPh>
    <phoneticPr fontId="4"/>
  </si>
  <si>
    <t>部門直接費（保険診療）</t>
    <rPh sb="0" eb="2">
      <t>ブモン</t>
    </rPh>
    <rPh sb="2" eb="4">
      <t>チョクセツ</t>
    </rPh>
    <rPh sb="4" eb="5">
      <t>ヒ</t>
    </rPh>
    <rPh sb="6" eb="8">
      <t>ホケン</t>
    </rPh>
    <rPh sb="8" eb="10">
      <t>シンリョウ</t>
    </rPh>
    <phoneticPr fontId="4"/>
  </si>
  <si>
    <t>訪日外国人診療の係数</t>
    <rPh sb="0" eb="2">
      <t>ホウニチ</t>
    </rPh>
    <rPh sb="2" eb="4">
      <t>ガイコク</t>
    </rPh>
    <rPh sb="4" eb="5">
      <t>ジン</t>
    </rPh>
    <rPh sb="5" eb="7">
      <t>シンリョウ</t>
    </rPh>
    <rPh sb="8" eb="10">
      <t>ケイスウ</t>
    </rPh>
    <phoneticPr fontId="4"/>
  </si>
  <si>
    <r>
      <rPr>
        <sz val="11"/>
        <color theme="1"/>
        <rFont val="游ゴシック"/>
        <family val="3"/>
        <charset val="128"/>
      </rPr>
      <t>①時間</t>
    </r>
    <rPh sb="1" eb="3">
      <t>ジカン</t>
    </rPh>
    <phoneticPr fontId="4"/>
  </si>
  <si>
    <r>
      <rPr>
        <sz val="11"/>
        <color theme="1"/>
        <rFont val="游ゴシック"/>
        <family val="3"/>
        <charset val="128"/>
      </rPr>
      <t>②人数</t>
    </r>
    <rPh sb="1" eb="3">
      <t>ニンズウ</t>
    </rPh>
    <phoneticPr fontId="4"/>
  </si>
  <si>
    <r>
      <rPr>
        <sz val="11"/>
        <color theme="1"/>
        <rFont val="游ゴシック"/>
        <family val="3"/>
        <charset val="128"/>
      </rPr>
      <t>③単価</t>
    </r>
    <rPh sb="1" eb="3">
      <t>タンカ</t>
    </rPh>
    <phoneticPr fontId="4"/>
  </si>
  <si>
    <r>
      <rPr>
        <sz val="11"/>
        <color theme="1"/>
        <rFont val="游ゴシック"/>
        <family val="3"/>
        <charset val="128"/>
      </rPr>
      <t>診療部門</t>
    </r>
    <rPh sb="0" eb="2">
      <t>シンリョウ</t>
    </rPh>
    <rPh sb="2" eb="4">
      <t>ブモン</t>
    </rPh>
    <phoneticPr fontId="4"/>
  </si>
  <si>
    <r>
      <rPr>
        <sz val="11"/>
        <color theme="1"/>
        <rFont val="游ゴシック"/>
        <family val="2"/>
        <charset val="128"/>
      </rPr>
      <t>診療部門</t>
    </r>
    <rPh sb="0" eb="2">
      <t>シンリョウ</t>
    </rPh>
    <rPh sb="2" eb="4">
      <t>ブモン</t>
    </rPh>
    <phoneticPr fontId="4"/>
  </si>
  <si>
    <r>
      <rPr>
        <sz val="11"/>
        <color theme="1"/>
        <rFont val="游ゴシック"/>
        <family val="3"/>
        <charset val="128"/>
      </rPr>
      <t>支援部門</t>
    </r>
    <rPh sb="0" eb="2">
      <t>シエン</t>
    </rPh>
    <rPh sb="2" eb="4">
      <t>ブモン</t>
    </rPh>
    <phoneticPr fontId="4"/>
  </si>
  <si>
    <r>
      <rPr>
        <sz val="11"/>
        <color theme="1"/>
        <rFont val="游ゴシック"/>
        <family val="3"/>
        <charset val="128"/>
      </rPr>
      <t>補助部門</t>
    </r>
    <rPh sb="0" eb="2">
      <t>ホジョ</t>
    </rPh>
    <rPh sb="2" eb="4">
      <t>ブモン</t>
    </rPh>
    <phoneticPr fontId="4"/>
  </si>
  <si>
    <r>
      <rPr>
        <sz val="11"/>
        <color theme="1"/>
        <rFont val="游ゴシック"/>
        <family val="3"/>
        <charset val="128"/>
      </rPr>
      <t>直接費</t>
    </r>
    <rPh sb="0" eb="2">
      <t>チョクセツ</t>
    </rPh>
    <rPh sb="2" eb="3">
      <t>ヒ</t>
    </rPh>
    <phoneticPr fontId="4"/>
  </si>
  <si>
    <t>保険診療（元の直接費）</t>
    <rPh sb="0" eb="2">
      <t>ホケン</t>
    </rPh>
    <rPh sb="2" eb="4">
      <t>シンリョウ</t>
    </rPh>
    <rPh sb="5" eb="6">
      <t>モト</t>
    </rPh>
    <rPh sb="7" eb="9">
      <t>チョクセツ</t>
    </rPh>
    <rPh sb="9" eb="10">
      <t>ヒ</t>
    </rPh>
    <phoneticPr fontId="4"/>
  </si>
  <si>
    <t>1患者当たりの単価の倍数</t>
    <rPh sb="1" eb="3">
      <t>カンジャ</t>
    </rPh>
    <rPh sb="3" eb="4">
      <t>ア</t>
    </rPh>
    <rPh sb="7" eb="9">
      <t>タンカ</t>
    </rPh>
    <rPh sb="10" eb="12">
      <t>バイスウ</t>
    </rPh>
    <phoneticPr fontId="4"/>
  </si>
  <si>
    <t>倍</t>
    <rPh sb="0" eb="1">
      <t>バイ</t>
    </rPh>
    <phoneticPr fontId="4"/>
  </si>
  <si>
    <r>
      <rPr>
        <sz val="11"/>
        <color theme="1"/>
        <rFont val="游ゴシック"/>
        <family val="2"/>
        <charset val="128"/>
      </rPr>
      <t>係数を用いた直接費の算定より求めた倍数</t>
    </r>
    <rPh sb="0" eb="2">
      <t>ケイスウ</t>
    </rPh>
    <rPh sb="3" eb="4">
      <t>モチ</t>
    </rPh>
    <rPh sb="6" eb="8">
      <t>チョクセツ</t>
    </rPh>
    <rPh sb="8" eb="9">
      <t>ヒ</t>
    </rPh>
    <rPh sb="10" eb="12">
      <t>サンテイ</t>
    </rPh>
    <rPh sb="14" eb="15">
      <t>モト</t>
    </rPh>
    <rPh sb="17" eb="19">
      <t>バイスウ</t>
    </rPh>
    <phoneticPr fontId="4"/>
  </si>
  <si>
    <r>
      <rPr>
        <sz val="11"/>
        <color theme="1"/>
        <rFont val="游ゴシック"/>
        <family val="2"/>
        <charset val="128"/>
      </rPr>
      <t>倍</t>
    </r>
    <rPh sb="0" eb="1">
      <t>バイ</t>
    </rPh>
    <phoneticPr fontId="4"/>
  </si>
  <si>
    <t>病院(法人)全患者数</t>
    <rPh sb="0" eb="2">
      <t>ビョウイン</t>
    </rPh>
    <rPh sb="3" eb="5">
      <t>ホウジン</t>
    </rPh>
    <rPh sb="6" eb="7">
      <t>ゼン</t>
    </rPh>
    <rPh sb="7" eb="9">
      <t>カンジャ</t>
    </rPh>
    <rPh sb="9" eb="10">
      <t>スウ</t>
    </rPh>
    <phoneticPr fontId="4"/>
  </si>
  <si>
    <r>
      <rPr>
        <sz val="11"/>
        <color theme="1"/>
        <rFont val="游ゴシック"/>
        <family val="2"/>
        <charset val="128"/>
      </rPr>
      <t>名</t>
    </r>
    <rPh sb="0" eb="1">
      <t>メイ</t>
    </rPh>
    <phoneticPr fontId="4"/>
  </si>
  <si>
    <t>訪日外国人患者割合</t>
    <rPh sb="0" eb="2">
      <t>ホウニチ</t>
    </rPh>
    <rPh sb="2" eb="4">
      <t>ガイコク</t>
    </rPh>
    <rPh sb="4" eb="5">
      <t>ジン</t>
    </rPh>
    <rPh sb="5" eb="7">
      <t>カンジャ</t>
    </rPh>
    <rPh sb="7" eb="9">
      <t>ワリアイ</t>
    </rPh>
    <phoneticPr fontId="4"/>
  </si>
  <si>
    <t>訪日外国人患者数</t>
    <rPh sb="0" eb="2">
      <t>ホウニチ</t>
    </rPh>
    <rPh sb="2" eb="4">
      <t>ガイコク</t>
    </rPh>
    <rPh sb="4" eb="5">
      <t>ジン</t>
    </rPh>
    <rPh sb="5" eb="7">
      <t>カンジャ</t>
    </rPh>
    <rPh sb="7" eb="8">
      <t>スウ</t>
    </rPh>
    <phoneticPr fontId="4"/>
  </si>
  <si>
    <t>保険診療の直接費</t>
    <rPh sb="0" eb="2">
      <t>ホケン</t>
    </rPh>
    <rPh sb="2" eb="4">
      <t>シンリョウ</t>
    </rPh>
    <rPh sb="5" eb="7">
      <t>チョクセツ</t>
    </rPh>
    <rPh sb="7" eb="8">
      <t>ヒ</t>
    </rPh>
    <phoneticPr fontId="4"/>
  </si>
  <si>
    <t>+</t>
    <phoneticPr fontId="4"/>
  </si>
  <si>
    <t>訪日外国人診療の直接費</t>
    <rPh sb="0" eb="2">
      <t>ホウニチ</t>
    </rPh>
    <rPh sb="2" eb="4">
      <t>ガイコク</t>
    </rPh>
    <rPh sb="4" eb="5">
      <t>ジン</t>
    </rPh>
    <rPh sb="5" eb="7">
      <t>シンリョウ</t>
    </rPh>
    <rPh sb="8" eb="10">
      <t>チョクセツ</t>
    </rPh>
    <rPh sb="10" eb="11">
      <t>ヒ</t>
    </rPh>
    <phoneticPr fontId="4"/>
  </si>
  <si>
    <t>ＸＹ</t>
    <phoneticPr fontId="4"/>
  </si>
  <si>
    <t>X</t>
    <phoneticPr fontId="4"/>
  </si>
  <si>
    <t>Ｙ</t>
    <phoneticPr fontId="4"/>
  </si>
  <si>
    <r>
      <rPr>
        <b/>
        <sz val="16"/>
        <color theme="1"/>
        <rFont val="游ゴシック"/>
        <family val="3"/>
        <charset val="128"/>
      </rPr>
      <t>＝</t>
    </r>
    <phoneticPr fontId="4"/>
  </si>
  <si>
    <r>
      <rPr>
        <sz val="8"/>
        <color theme="1"/>
        <rFont val="游ゴシック"/>
        <family val="2"/>
        <charset val="128"/>
      </rPr>
      <t>人</t>
    </r>
    <rPh sb="0" eb="1">
      <t>ニン</t>
    </rPh>
    <phoneticPr fontId="4"/>
  </si>
  <si>
    <t>Y</t>
    <phoneticPr fontId="4"/>
  </si>
  <si>
    <r>
      <rPr>
        <sz val="8"/>
        <color theme="1"/>
        <rFont val="游ゴシック"/>
        <family val="3"/>
        <charset val="128"/>
      </rPr>
      <t>円</t>
    </r>
    <rPh sb="0" eb="1">
      <t>エン</t>
    </rPh>
    <phoneticPr fontId="4"/>
  </si>
  <si>
    <r>
      <t>0.1</t>
    </r>
    <r>
      <rPr>
        <b/>
        <i/>
        <sz val="11"/>
        <color rgb="FFC00000"/>
        <rFont val="Arial"/>
        <family val="2"/>
      </rPr>
      <t>X</t>
    </r>
    <phoneticPr fontId="4"/>
  </si>
  <si>
    <r>
      <rPr>
        <sz val="8"/>
        <color theme="1"/>
        <rFont val="游ゴシック"/>
        <family val="3"/>
        <charset val="128"/>
      </rPr>
      <t>人</t>
    </r>
    <rPh sb="0" eb="1">
      <t>ニン</t>
    </rPh>
    <phoneticPr fontId="4"/>
  </si>
  <si>
    <r>
      <t>4.2</t>
    </r>
    <r>
      <rPr>
        <b/>
        <i/>
        <sz val="11"/>
        <color rgb="FFC00000"/>
        <rFont val="Arial"/>
        <family val="2"/>
      </rPr>
      <t>Y</t>
    </r>
    <phoneticPr fontId="4"/>
  </si>
  <si>
    <t>XY</t>
    <phoneticPr fontId="4"/>
  </si>
  <si>
    <r>
      <t>0.42</t>
    </r>
    <r>
      <rPr>
        <b/>
        <i/>
        <sz val="11"/>
        <color rgb="FFC00000"/>
        <rFont val="Arial"/>
        <family val="2"/>
      </rPr>
      <t>XY</t>
    </r>
    <phoneticPr fontId="4"/>
  </si>
  <si>
    <t>←</t>
    <phoneticPr fontId="4"/>
  </si>
  <si>
    <r>
      <t>1.42</t>
    </r>
    <r>
      <rPr>
        <b/>
        <i/>
        <sz val="11"/>
        <color rgb="FFC00000"/>
        <rFont val="Arial"/>
        <family val="2"/>
      </rPr>
      <t>XY</t>
    </r>
    <r>
      <rPr>
        <b/>
        <sz val="11"/>
        <rFont val="Arial"/>
        <family val="2"/>
      </rPr>
      <t>*</t>
    </r>
    <phoneticPr fontId="4"/>
  </si>
  <si>
    <r>
      <t>1.42</t>
    </r>
    <r>
      <rPr>
        <b/>
        <sz val="11"/>
        <color theme="1"/>
        <rFont val="游ゴシック"/>
        <family val="3"/>
        <charset val="128"/>
      </rPr>
      <t>　</t>
    </r>
    <r>
      <rPr>
        <b/>
        <sz val="16"/>
        <color theme="1"/>
        <rFont val="Arial"/>
        <family val="2"/>
      </rPr>
      <t>×</t>
    </r>
    <r>
      <rPr>
        <b/>
        <sz val="11"/>
        <color theme="1"/>
        <rFont val="游ゴシック"/>
        <family val="3"/>
        <charset val="128"/>
      </rPr>
      <t>　</t>
    </r>
    <r>
      <rPr>
        <b/>
        <sz val="11"/>
        <color theme="1"/>
        <rFont val="Arial"/>
        <family val="2"/>
      </rPr>
      <t>800</t>
    </r>
    <phoneticPr fontId="4"/>
  </si>
  <si>
    <t>参考：保険診療の直接費と比較して何倍だったか⇒</t>
    <rPh sb="0" eb="2">
      <t>サンコウ</t>
    </rPh>
    <rPh sb="3" eb="5">
      <t>ホケン</t>
    </rPh>
    <rPh sb="5" eb="7">
      <t>シンリョウ</t>
    </rPh>
    <rPh sb="8" eb="10">
      <t>チョクセツ</t>
    </rPh>
    <rPh sb="10" eb="11">
      <t>ヒ</t>
    </rPh>
    <rPh sb="12" eb="14">
      <t>ヒカク</t>
    </rPh>
    <rPh sb="16" eb="18">
      <t>ナンバイ</t>
    </rPh>
    <phoneticPr fontId="4"/>
  </si>
  <si>
    <r>
      <rPr>
        <sz val="10"/>
        <color theme="1"/>
        <rFont val="游ゴシック"/>
        <family val="2"/>
        <charset val="128"/>
      </rPr>
      <t>＝部門面積</t>
    </r>
    <r>
      <rPr>
        <sz val="10"/>
        <color theme="1"/>
        <rFont val="Arial"/>
        <family val="2"/>
      </rPr>
      <t>/</t>
    </r>
    <r>
      <rPr>
        <sz val="10"/>
        <color theme="1"/>
        <rFont val="游ゴシック"/>
        <family val="2"/>
        <charset val="128"/>
      </rPr>
      <t>全体面積</t>
    </r>
    <rPh sb="1" eb="3">
      <t>ブモン</t>
    </rPh>
    <rPh sb="3" eb="5">
      <t>メンセキ</t>
    </rPh>
    <rPh sb="6" eb="8">
      <t>ゼンタイ</t>
    </rPh>
    <rPh sb="8" eb="10">
      <t>メンセキ</t>
    </rPh>
    <phoneticPr fontId="4"/>
  </si>
  <si>
    <r>
      <rPr>
        <sz val="9"/>
        <color theme="1"/>
        <rFont val="游ゴシック"/>
        <family val="2"/>
        <charset val="128"/>
      </rPr>
      <t>＝部門職員数</t>
    </r>
    <r>
      <rPr>
        <sz val="9"/>
        <color theme="1"/>
        <rFont val="Arial"/>
        <family val="2"/>
      </rPr>
      <t>/</t>
    </r>
    <r>
      <rPr>
        <sz val="9"/>
        <color theme="1"/>
        <rFont val="游ゴシック"/>
        <family val="2"/>
        <charset val="128"/>
      </rPr>
      <t>全体職員数</t>
    </r>
    <rPh sb="1" eb="3">
      <t>ブモン</t>
    </rPh>
    <rPh sb="3" eb="5">
      <t>ショクイン</t>
    </rPh>
    <rPh sb="5" eb="6">
      <t>スウ</t>
    </rPh>
    <rPh sb="7" eb="9">
      <t>ゼンタイ</t>
    </rPh>
    <rPh sb="9" eb="11">
      <t>ショクイン</t>
    </rPh>
    <rPh sb="11" eb="12">
      <t>スウ</t>
    </rPh>
    <phoneticPr fontId="4"/>
  </si>
  <si>
    <r>
      <t>=</t>
    </r>
    <r>
      <rPr>
        <sz val="10"/>
        <color theme="1"/>
        <rFont val="游ゴシック"/>
        <family val="2"/>
        <charset val="128"/>
      </rPr>
      <t>面積係数＋職員係数</t>
    </r>
    <rPh sb="1" eb="3">
      <t>メンセキ</t>
    </rPh>
    <rPh sb="3" eb="5">
      <t>ケイスウ</t>
    </rPh>
    <rPh sb="6" eb="8">
      <t>ショクイン</t>
    </rPh>
    <rPh sb="8" eb="10">
      <t>ケイスウ</t>
    </rPh>
    <phoneticPr fontId="4"/>
  </si>
  <si>
    <r>
      <rPr>
        <sz val="11"/>
        <color theme="1"/>
        <rFont val="游ゴシック"/>
        <family val="2"/>
        <charset val="128"/>
      </rPr>
      <t>部門別直接費</t>
    </r>
    <rPh sb="0" eb="2">
      <t>ブモン</t>
    </rPh>
    <rPh sb="2" eb="3">
      <t>ベツ</t>
    </rPh>
    <rPh sb="3" eb="5">
      <t>チョクセツ</t>
    </rPh>
    <rPh sb="5" eb="6">
      <t>ヒ</t>
    </rPh>
    <phoneticPr fontId="4"/>
  </si>
  <si>
    <r>
      <rPr>
        <sz val="11"/>
        <color theme="1"/>
        <rFont val="游ゴシック"/>
        <family val="2"/>
        <charset val="128"/>
      </rPr>
      <t>診療</t>
    </r>
    <rPh sb="0" eb="2">
      <t>シンリョウ</t>
    </rPh>
    <phoneticPr fontId="4"/>
  </si>
  <si>
    <r>
      <rPr>
        <sz val="11"/>
        <color theme="1"/>
        <rFont val="游ゴシック"/>
        <family val="2"/>
        <charset val="128"/>
      </rPr>
      <t>支援</t>
    </r>
    <rPh sb="0" eb="2">
      <t>シエン</t>
    </rPh>
    <phoneticPr fontId="4"/>
  </si>
  <si>
    <r>
      <rPr>
        <sz val="11"/>
        <color theme="1"/>
        <rFont val="游ゴシック"/>
        <family val="2"/>
        <charset val="128"/>
      </rPr>
      <t>補助</t>
    </r>
    <rPh sb="0" eb="2">
      <t>ホジョ</t>
    </rPh>
    <phoneticPr fontId="4"/>
  </si>
  <si>
    <r>
      <rPr>
        <sz val="9"/>
        <color theme="1"/>
        <rFont val="游ゴシック"/>
        <family val="2"/>
        <charset val="128"/>
      </rPr>
      <t>合計　※検算</t>
    </r>
    <rPh sb="0" eb="2">
      <t>ゴウケイ</t>
    </rPh>
    <rPh sb="4" eb="6">
      <t>ケンザン</t>
    </rPh>
    <phoneticPr fontId="4"/>
  </si>
  <si>
    <t>診療部門の中での外来の泌尿器科の割合</t>
    <rPh sb="0" eb="4">
      <t>シンリョウブモン</t>
    </rPh>
    <rPh sb="5" eb="6">
      <t>ナカ</t>
    </rPh>
    <rPh sb="8" eb="10">
      <t>ガイライ</t>
    </rPh>
    <rPh sb="11" eb="14">
      <t>ヒニョウキ</t>
    </rPh>
    <rPh sb="14" eb="15">
      <t>カ</t>
    </rPh>
    <rPh sb="16" eb="18">
      <t>ワリアイ</t>
    </rPh>
    <phoneticPr fontId="4"/>
  </si>
  <si>
    <r>
      <rPr>
        <b/>
        <sz val="11"/>
        <color theme="1"/>
        <rFont val="游ゴシック"/>
        <family val="2"/>
        <charset val="128"/>
      </rPr>
      <t>支援部門の中での生化学検査の割合</t>
    </r>
    <rPh sb="0" eb="2">
      <t>シエン</t>
    </rPh>
    <rPh sb="2" eb="4">
      <t>ブモン</t>
    </rPh>
    <rPh sb="5" eb="6">
      <t>ナカ</t>
    </rPh>
    <rPh sb="8" eb="11">
      <t>セイカガク</t>
    </rPh>
    <rPh sb="11" eb="13">
      <t>ケンサ</t>
    </rPh>
    <rPh sb="14" eb="16">
      <t>ワリアイ</t>
    </rPh>
    <phoneticPr fontId="4"/>
  </si>
  <si>
    <t>サンプル</t>
    <phoneticPr fontId="42"/>
  </si>
  <si>
    <t>対応付け</t>
    <rPh sb="0" eb="2">
      <t>タイオウ</t>
    </rPh>
    <rPh sb="2" eb="3">
      <t>ヅ</t>
    </rPh>
    <phoneticPr fontId="4"/>
  </si>
  <si>
    <t>部門別面積</t>
    <rPh sb="0" eb="2">
      <t>ブモン</t>
    </rPh>
    <rPh sb="2" eb="3">
      <t>ベツ</t>
    </rPh>
    <rPh sb="3" eb="5">
      <t>メンセキ</t>
    </rPh>
    <phoneticPr fontId="4"/>
  </si>
  <si>
    <t>コード表２（2桁）</t>
    <rPh sb="3" eb="4">
      <t>ヒョウ</t>
    </rPh>
    <rPh sb="7" eb="8">
      <t>ケタ</t>
    </rPh>
    <phoneticPr fontId="4"/>
  </si>
  <si>
    <t>コード表１（3桁）</t>
    <rPh sb="3" eb="4">
      <t>ヒョウ</t>
    </rPh>
    <rPh sb="7" eb="8">
      <t>ケタ</t>
    </rPh>
    <phoneticPr fontId="4"/>
  </si>
  <si>
    <t>ピポット集計（平均）</t>
    <rPh sb="4" eb="6">
      <t>シュウケイ</t>
    </rPh>
    <rPh sb="7" eb="9">
      <t>ヘイキン</t>
    </rPh>
    <phoneticPr fontId="4"/>
  </si>
  <si>
    <r>
      <rPr>
        <b/>
        <sz val="12"/>
        <rFont val="細明朝体"/>
        <family val="3"/>
        <charset val="128"/>
      </rPr>
      <t>〇診療本館</t>
    </r>
    <r>
      <rPr>
        <b/>
        <sz val="12"/>
        <rFont val="Arial"/>
        <family val="2"/>
      </rPr>
      <t>(B1</t>
    </r>
    <r>
      <rPr>
        <b/>
        <sz val="12"/>
        <rFont val="細明朝体"/>
        <family val="3"/>
        <charset val="128"/>
      </rPr>
      <t>～</t>
    </r>
    <r>
      <rPr>
        <b/>
        <sz val="12"/>
        <rFont val="Arial"/>
        <family val="2"/>
      </rPr>
      <t>6F)</t>
    </r>
    <rPh sb="1" eb="3">
      <t>シンリョウ</t>
    </rPh>
    <rPh sb="3" eb="5">
      <t>ホンカン</t>
    </rPh>
    <phoneticPr fontId="42"/>
  </si>
  <si>
    <t>診療科（3桁コード）</t>
    <rPh sb="0" eb="3">
      <t>シンリョウカ</t>
    </rPh>
    <rPh sb="5" eb="6">
      <t>ケタ</t>
    </rPh>
    <phoneticPr fontId="4"/>
  </si>
  <si>
    <r>
      <rPr>
        <sz val="11"/>
        <color theme="1"/>
        <rFont val="游ゴシック"/>
        <family val="3"/>
        <charset val="128"/>
      </rPr>
      <t>診療</t>
    </r>
    <rPh sb="0" eb="2">
      <t>シンリョウ</t>
    </rPh>
    <phoneticPr fontId="42"/>
  </si>
  <si>
    <r>
      <rPr>
        <sz val="11"/>
        <color theme="1"/>
        <rFont val="游ゴシック"/>
        <family val="3"/>
        <charset val="128"/>
      </rPr>
      <t>支援</t>
    </r>
    <rPh sb="0" eb="2">
      <t>シエン</t>
    </rPh>
    <phoneticPr fontId="42"/>
  </si>
  <si>
    <r>
      <rPr>
        <sz val="11"/>
        <color theme="1"/>
        <rFont val="游ゴシック"/>
        <family val="3"/>
        <charset val="128"/>
      </rPr>
      <t>補助</t>
    </r>
    <rPh sb="0" eb="2">
      <t>ホジョ</t>
    </rPh>
    <phoneticPr fontId="42"/>
  </si>
  <si>
    <t>標榜診療科コード</t>
    <rPh sb="0" eb="2">
      <t>ヒョウボウ</t>
    </rPh>
    <rPh sb="2" eb="5">
      <t>シンリョウカ</t>
    </rPh>
    <phoneticPr fontId="4"/>
  </si>
  <si>
    <t>厚生労働省コード</t>
    <rPh sb="0" eb="2">
      <t>コウセイ</t>
    </rPh>
    <rPh sb="2" eb="5">
      <t>ロウドウショウ</t>
    </rPh>
    <phoneticPr fontId="4"/>
  </si>
  <si>
    <t>面積(㎡)</t>
  </si>
  <si>
    <t>医業コード</t>
    <rPh sb="0" eb="2">
      <t>イギョウ</t>
    </rPh>
    <phoneticPr fontId="4"/>
  </si>
  <si>
    <t>コード</t>
    <phoneticPr fontId="4"/>
  </si>
  <si>
    <t>診療科コード</t>
    <rPh sb="0" eb="3">
      <t>シンリョウカ</t>
    </rPh>
    <phoneticPr fontId="45"/>
  </si>
  <si>
    <t>支援</t>
  </si>
  <si>
    <t>診療</t>
  </si>
  <si>
    <t>補助</t>
  </si>
  <si>
    <t>区分外</t>
    <rPh sb="0" eb="2">
      <t>クブン</t>
    </rPh>
    <rPh sb="2" eb="3">
      <t>ガイ</t>
    </rPh>
    <phoneticPr fontId="45"/>
  </si>
  <si>
    <t>内科</t>
  </si>
  <si>
    <t xml:space="preserve">内科 010 </t>
    <phoneticPr fontId="4"/>
  </si>
  <si>
    <t>外科</t>
  </si>
  <si>
    <t xml:space="preserve">整形外科 120 </t>
    <phoneticPr fontId="4"/>
  </si>
  <si>
    <t>精神科</t>
  </si>
  <si>
    <t xml:space="preserve">眼科 230  </t>
    <phoneticPr fontId="4"/>
  </si>
  <si>
    <t>アレルギー科</t>
  </si>
  <si>
    <t xml:space="preserve">小児外科 180 </t>
    <phoneticPr fontId="4"/>
  </si>
  <si>
    <t>リウマチ科</t>
  </si>
  <si>
    <t xml:space="preserve">胃腸科 290 </t>
    <phoneticPr fontId="4"/>
  </si>
  <si>
    <t>小児科</t>
  </si>
  <si>
    <t>アレルギー科 080</t>
    <phoneticPr fontId="4"/>
  </si>
  <si>
    <t>皮膚科</t>
  </si>
  <si>
    <t xml:space="preserve">皮膚泌尿器科 190 </t>
    <rPh sb="0" eb="2">
      <t>ヒフ</t>
    </rPh>
    <phoneticPr fontId="4"/>
  </si>
  <si>
    <t>泌尿器科</t>
  </si>
  <si>
    <t xml:space="preserve">皮膚科 300 </t>
    <phoneticPr fontId="4"/>
  </si>
  <si>
    <t>産婦人科（産科、婦人科）</t>
  </si>
  <si>
    <t>リウマチ科 090</t>
    <phoneticPr fontId="4"/>
  </si>
  <si>
    <t>眼科</t>
  </si>
  <si>
    <t xml:space="preserve">性病科 200 </t>
    <phoneticPr fontId="4"/>
  </si>
  <si>
    <t>耳鼻いんこう科（耳鼻咽喉科）</t>
  </si>
  <si>
    <t>リハビリテーション科</t>
  </si>
  <si>
    <t xml:space="preserve">小児科 100 </t>
    <phoneticPr fontId="4"/>
  </si>
  <si>
    <r>
      <t>放射線科（</t>
    </r>
    <r>
      <rPr>
        <sz val="6"/>
        <color theme="1"/>
        <rFont val="ＭＳ Ｐゴシック"/>
        <family val="3"/>
        <charset val="128"/>
      </rPr>
      <t>放射線診断科、放射線治療科</t>
    </r>
    <r>
      <rPr>
        <sz val="11"/>
        <color theme="1"/>
        <rFont val="ＭＳ Ｐゴシック"/>
        <family val="3"/>
        <charset val="128"/>
      </rPr>
      <t>）</t>
    </r>
    <phoneticPr fontId="4"/>
  </si>
  <si>
    <t xml:space="preserve">肛門科 210 </t>
    <phoneticPr fontId="4"/>
  </si>
  <si>
    <t>病理診断科</t>
  </si>
  <si>
    <t xml:space="preserve">産科 320 </t>
    <phoneticPr fontId="4"/>
  </si>
  <si>
    <t>臨床検査科</t>
  </si>
  <si>
    <t xml:space="preserve">外科 110 </t>
    <phoneticPr fontId="4"/>
  </si>
  <si>
    <t>救急科</t>
  </si>
  <si>
    <t xml:space="preserve">産婦人科 220 </t>
    <phoneticPr fontId="4"/>
  </si>
  <si>
    <t>：麻酔科</t>
    <rPh sb="1" eb="4">
      <t>マスイカ</t>
    </rPh>
    <phoneticPr fontId="4"/>
  </si>
  <si>
    <t xml:space="preserve">婦人科 330 </t>
  </si>
  <si>
    <t>：循環器内科</t>
    <rPh sb="1" eb="4">
      <t>ジュンカンキ</t>
    </rPh>
    <rPh sb="4" eb="6">
      <t>ナイカ</t>
    </rPh>
    <phoneticPr fontId="4"/>
  </si>
  <si>
    <t xml:space="preserve">呼吸器内科 340 </t>
    <phoneticPr fontId="4"/>
  </si>
  <si>
    <t>その他３</t>
    <rPh sb="2" eb="3">
      <t>タ</t>
    </rPh>
    <phoneticPr fontId="4"/>
  </si>
  <si>
    <t>：消化器内科</t>
    <rPh sb="1" eb="4">
      <t>ショウカキ</t>
    </rPh>
    <rPh sb="4" eb="6">
      <t>ナイカ</t>
    </rPh>
    <phoneticPr fontId="4"/>
  </si>
  <si>
    <t xml:space="preserve">代謝内科 440 </t>
    <phoneticPr fontId="4"/>
  </si>
  <si>
    <t>その他４</t>
    <rPh sb="2" eb="3">
      <t>タ</t>
    </rPh>
    <phoneticPr fontId="4"/>
  </si>
  <si>
    <t>：呼吸器内科</t>
    <rPh sb="1" eb="4">
      <t>コキュウキ</t>
    </rPh>
    <rPh sb="4" eb="6">
      <t>ナイカ</t>
    </rPh>
    <phoneticPr fontId="4"/>
  </si>
  <si>
    <t xml:space="preserve">大腸肛門科 540 </t>
    <phoneticPr fontId="4"/>
  </si>
  <si>
    <t>歯科医業コード</t>
    <rPh sb="0" eb="2">
      <t>シカ</t>
    </rPh>
    <rPh sb="2" eb="4">
      <t>イギョウ</t>
    </rPh>
    <phoneticPr fontId="4"/>
  </si>
  <si>
    <t xml:space="preserve">循環器内科 350 </t>
    <phoneticPr fontId="4"/>
  </si>
  <si>
    <t>歯科</t>
    <rPh sb="0" eb="2">
      <t>シカ</t>
    </rPh>
    <phoneticPr fontId="4"/>
  </si>
  <si>
    <t xml:space="preserve">内分泌内科 450 </t>
    <phoneticPr fontId="4"/>
  </si>
  <si>
    <t>その他５</t>
    <rPh sb="2" eb="3">
      <t>タ</t>
    </rPh>
    <phoneticPr fontId="4"/>
  </si>
  <si>
    <t>：</t>
    <phoneticPr fontId="4"/>
  </si>
  <si>
    <t xml:space="preserve">眼形成眼窩外科 550 </t>
    <phoneticPr fontId="4"/>
  </si>
  <si>
    <t>その他６</t>
    <rPh sb="2" eb="3">
      <t>タ</t>
    </rPh>
    <phoneticPr fontId="4"/>
  </si>
  <si>
    <t xml:space="preserve">歯科 360 </t>
    <phoneticPr fontId="4"/>
  </si>
  <si>
    <t xml:space="preserve">救急医学科 460 </t>
    <phoneticPr fontId="4"/>
  </si>
  <si>
    <t xml:space="preserve">不妊内分泌科 560 </t>
    <phoneticPr fontId="4"/>
  </si>
  <si>
    <t xml:space="preserve">歯科矯正科 370 </t>
    <phoneticPr fontId="4"/>
  </si>
  <si>
    <t xml:space="preserve">血液科 470 </t>
    <phoneticPr fontId="4"/>
  </si>
  <si>
    <t xml:space="preserve">膠原病ﾘｳﾏﾁ内科 570 </t>
    <phoneticPr fontId="4"/>
  </si>
  <si>
    <t xml:space="preserve">小児歯科 380 </t>
    <phoneticPr fontId="4"/>
  </si>
  <si>
    <t xml:space="preserve">血液内科 480 </t>
    <phoneticPr fontId="4"/>
  </si>
  <si>
    <t xml:space="preserve">脳卒中科 580 </t>
    <phoneticPr fontId="4"/>
  </si>
  <si>
    <t xml:space="preserve">歯科口腔外科 390 </t>
    <phoneticPr fontId="4"/>
  </si>
  <si>
    <t xml:space="preserve">麻酔科 490 </t>
    <phoneticPr fontId="4"/>
  </si>
  <si>
    <r>
      <rPr>
        <b/>
        <sz val="12"/>
        <rFont val="細明朝体"/>
        <family val="3"/>
        <charset val="128"/>
      </rPr>
      <t>〇第</t>
    </r>
    <r>
      <rPr>
        <b/>
        <sz val="12"/>
        <rFont val="Arial"/>
        <family val="2"/>
      </rPr>
      <t>1</t>
    </r>
    <r>
      <rPr>
        <b/>
        <sz val="12"/>
        <rFont val="細明朝体"/>
        <family val="3"/>
        <charset val="128"/>
      </rPr>
      <t>病棟</t>
    </r>
    <r>
      <rPr>
        <b/>
        <sz val="12"/>
        <rFont val="Arial"/>
        <family val="2"/>
      </rPr>
      <t>(B1</t>
    </r>
    <r>
      <rPr>
        <b/>
        <sz val="12"/>
        <rFont val="細明朝体"/>
        <family val="3"/>
        <charset val="128"/>
      </rPr>
      <t>～</t>
    </r>
    <r>
      <rPr>
        <b/>
        <sz val="12"/>
        <rFont val="Arial"/>
        <family val="2"/>
      </rPr>
      <t>6F)</t>
    </r>
    <rPh sb="1" eb="2">
      <t>ダイ</t>
    </rPh>
    <rPh sb="3" eb="5">
      <t>ビョウトウ</t>
    </rPh>
    <phoneticPr fontId="42"/>
  </si>
  <si>
    <t xml:space="preserve">腫瘍治療科 590 </t>
    <phoneticPr fontId="4"/>
  </si>
  <si>
    <t xml:space="preserve">糖尿病科 400 </t>
    <phoneticPr fontId="4"/>
  </si>
  <si>
    <t xml:space="preserve">消化器内科 500 </t>
    <phoneticPr fontId="4"/>
  </si>
  <si>
    <t xml:space="preserve">総合診療科 600 </t>
    <phoneticPr fontId="4"/>
  </si>
  <si>
    <t xml:space="preserve">腎臓内科 410 </t>
    <phoneticPr fontId="4"/>
  </si>
  <si>
    <t xml:space="preserve">消化器外科 510 </t>
    <phoneticPr fontId="4"/>
  </si>
  <si>
    <t xml:space="preserve">乳腺甲状腺外科 610 </t>
    <phoneticPr fontId="4"/>
  </si>
  <si>
    <t xml:space="preserve">腎移植科 420 </t>
    <phoneticPr fontId="4"/>
  </si>
  <si>
    <t xml:space="preserve">肝胆膵外科 520 </t>
    <phoneticPr fontId="4"/>
  </si>
  <si>
    <t xml:space="preserve">新生児科 620 </t>
    <phoneticPr fontId="4"/>
  </si>
  <si>
    <t xml:space="preserve">血液透析科 430 </t>
    <phoneticPr fontId="4"/>
  </si>
  <si>
    <t xml:space="preserve">糖尿内科 530 </t>
    <phoneticPr fontId="4"/>
  </si>
  <si>
    <t xml:space="preserve">小児循環器科 630 </t>
  </si>
  <si>
    <t xml:space="preserve">心療内科 020 </t>
    <phoneticPr fontId="4"/>
  </si>
  <si>
    <t xml:space="preserve">形成外科 130 </t>
    <phoneticPr fontId="4"/>
  </si>
  <si>
    <t xml:space="preserve">耳鼻咽喉科 240 </t>
    <phoneticPr fontId="4"/>
  </si>
  <si>
    <t xml:space="preserve">精神科 030 </t>
    <phoneticPr fontId="4"/>
  </si>
  <si>
    <t xml:space="preserve">美容外科 140 </t>
    <phoneticPr fontId="4"/>
  </si>
  <si>
    <t xml:space="preserve">気管食道科 250 </t>
    <phoneticPr fontId="4"/>
  </si>
  <si>
    <t>神経科 040</t>
    <phoneticPr fontId="4"/>
  </si>
  <si>
    <t xml:space="preserve">脳神経外科 150 </t>
    <phoneticPr fontId="4"/>
  </si>
  <si>
    <t xml:space="preserve">ﾘﾊﾋﾞﾘﾃｰｼｮﾝ科 260 </t>
    <phoneticPr fontId="4"/>
  </si>
  <si>
    <t xml:space="preserve">呼吸器科 050 </t>
    <phoneticPr fontId="4"/>
  </si>
  <si>
    <t xml:space="preserve">呼吸器外科 160 </t>
    <phoneticPr fontId="4"/>
  </si>
  <si>
    <t xml:space="preserve">放射線科 270 </t>
    <phoneticPr fontId="4"/>
  </si>
  <si>
    <t xml:space="preserve">消化器科 060 </t>
    <phoneticPr fontId="4"/>
  </si>
  <si>
    <t xml:space="preserve">心臓血管外科 170 </t>
    <phoneticPr fontId="4"/>
  </si>
  <si>
    <t>神経内科 280</t>
    <phoneticPr fontId="4"/>
  </si>
  <si>
    <t xml:space="preserve">循環器科 070 </t>
    <phoneticPr fontId="4"/>
  </si>
  <si>
    <t>健診センター</t>
    <rPh sb="0" eb="2">
      <t>ケンシン</t>
    </rPh>
    <phoneticPr fontId="4"/>
  </si>
  <si>
    <t>その他科</t>
    <rPh sb="2" eb="3">
      <t>タ</t>
    </rPh>
    <rPh sb="3" eb="4">
      <t>カ</t>
    </rPh>
    <phoneticPr fontId="4"/>
  </si>
  <si>
    <r>
      <rPr>
        <b/>
        <sz val="12"/>
        <rFont val="細明朝体"/>
        <family val="3"/>
        <charset val="128"/>
      </rPr>
      <t>〇第</t>
    </r>
    <r>
      <rPr>
        <b/>
        <sz val="12"/>
        <rFont val="Arial"/>
        <family val="2"/>
      </rPr>
      <t>2</t>
    </r>
    <r>
      <rPr>
        <b/>
        <sz val="12"/>
        <rFont val="細明朝体"/>
        <family val="3"/>
        <charset val="128"/>
      </rPr>
      <t>病棟</t>
    </r>
    <r>
      <rPr>
        <b/>
        <sz val="12"/>
        <rFont val="Arial"/>
        <family val="2"/>
      </rPr>
      <t>(B1</t>
    </r>
    <r>
      <rPr>
        <b/>
        <sz val="12"/>
        <rFont val="細明朝体"/>
        <family val="3"/>
        <charset val="128"/>
      </rPr>
      <t>～</t>
    </r>
    <r>
      <rPr>
        <b/>
        <sz val="12"/>
        <rFont val="Arial"/>
        <family val="2"/>
      </rPr>
      <t>7F)</t>
    </r>
    <rPh sb="1" eb="2">
      <t>ダイ</t>
    </rPh>
    <rPh sb="3" eb="5">
      <t>ビョウトウ</t>
    </rPh>
    <phoneticPr fontId="42"/>
  </si>
  <si>
    <r>
      <rPr>
        <b/>
        <sz val="12"/>
        <rFont val="細明朝体"/>
        <family val="3"/>
        <charset val="128"/>
      </rPr>
      <t>〇リハビリ棟</t>
    </r>
    <r>
      <rPr>
        <b/>
        <sz val="12"/>
        <rFont val="Arial"/>
        <family val="2"/>
      </rPr>
      <t>(1F</t>
    </r>
    <r>
      <rPr>
        <b/>
        <sz val="12"/>
        <rFont val="細明朝体"/>
        <family val="3"/>
        <charset val="128"/>
      </rPr>
      <t>～</t>
    </r>
    <r>
      <rPr>
        <b/>
        <sz val="12"/>
        <rFont val="Arial"/>
        <family val="2"/>
      </rPr>
      <t>2F)</t>
    </r>
    <rPh sb="5" eb="6">
      <t>トウ</t>
    </rPh>
    <phoneticPr fontId="42"/>
  </si>
  <si>
    <t>費目名３</t>
    <rPh sb="0" eb="2">
      <t>ヒモク</t>
    </rPh>
    <rPh sb="2" eb="3">
      <t>メイ</t>
    </rPh>
    <phoneticPr fontId="4"/>
  </si>
  <si>
    <t>費目名４</t>
    <rPh sb="0" eb="2">
      <t>ヒモク</t>
    </rPh>
    <rPh sb="2" eb="3">
      <t>メイ</t>
    </rPh>
    <phoneticPr fontId="4"/>
  </si>
  <si>
    <t>費目名５</t>
    <rPh sb="0" eb="2">
      <t>ヒモク</t>
    </rPh>
    <rPh sb="2" eb="3">
      <t>メイ</t>
    </rPh>
    <phoneticPr fontId="4"/>
  </si>
  <si>
    <t>費目名６</t>
    <rPh sb="0" eb="2">
      <t>ヒモク</t>
    </rPh>
    <rPh sb="2" eb="3">
      <t>メイ</t>
    </rPh>
    <phoneticPr fontId="4"/>
  </si>
  <si>
    <t>（10ml）</t>
    <phoneticPr fontId="4"/>
  </si>
  <si>
    <t>（10ml）</t>
    <phoneticPr fontId="4"/>
  </si>
  <si>
    <t>（1錠）</t>
    <rPh sb="2" eb="3">
      <t>ジョウ</t>
    </rPh>
    <phoneticPr fontId="4"/>
  </si>
  <si>
    <t>（1g）</t>
    <phoneticPr fontId="4"/>
  </si>
  <si>
    <t>個数</t>
    <rPh sb="0" eb="2">
      <t>コスウ</t>
    </rPh>
    <phoneticPr fontId="4"/>
  </si>
  <si>
    <t>処方</t>
    <rPh sb="0" eb="2">
      <t>ショホウ</t>
    </rPh>
    <phoneticPr fontId="4"/>
  </si>
  <si>
    <t>薬剤科</t>
    <rPh sb="0" eb="2">
      <t>ヤクザイ</t>
    </rPh>
    <rPh sb="2" eb="3">
      <t>カ</t>
    </rPh>
    <phoneticPr fontId="4"/>
  </si>
  <si>
    <t>職員</t>
    <rPh sb="0" eb="2">
      <t>ショクイン</t>
    </rPh>
    <phoneticPr fontId="4"/>
  </si>
  <si>
    <t>XY=</t>
    <phoneticPr fontId="4"/>
  </si>
  <si>
    <t>社会活動</t>
    <phoneticPr fontId="4"/>
  </si>
  <si>
    <t>事務員</t>
    <phoneticPr fontId="4"/>
  </si>
  <si>
    <t>費目名７</t>
    <rPh sb="0" eb="2">
      <t>ヒモク</t>
    </rPh>
    <rPh sb="2" eb="3">
      <t>メイ</t>
    </rPh>
    <phoneticPr fontId="4"/>
  </si>
  <si>
    <t>その他７</t>
    <rPh sb="2" eb="3">
      <t>タ</t>
    </rPh>
    <phoneticPr fontId="4"/>
  </si>
  <si>
    <t>診療本館</t>
    <rPh sb="0" eb="2">
      <t>シンリョウ</t>
    </rPh>
    <rPh sb="2" eb="4">
      <t>ホンカン</t>
    </rPh>
    <phoneticPr fontId="4"/>
  </si>
  <si>
    <t>第１病棟</t>
    <rPh sb="0" eb="1">
      <t>ダイ</t>
    </rPh>
    <rPh sb="2" eb="4">
      <t>ビョウトウ</t>
    </rPh>
    <phoneticPr fontId="4"/>
  </si>
  <si>
    <t>第２病棟</t>
    <rPh sb="0" eb="1">
      <t>ダイ</t>
    </rPh>
    <rPh sb="2" eb="4">
      <t>ビョウトウ</t>
    </rPh>
    <phoneticPr fontId="4"/>
  </si>
  <si>
    <t>リハビリ棟</t>
    <rPh sb="4" eb="5">
      <t>トウ</t>
    </rPh>
    <phoneticPr fontId="4"/>
  </si>
  <si>
    <t>診療本館Ｂ１Ｆ（貯湯貯室）</t>
    <rPh sb="0" eb="2">
      <t>シンリョウ</t>
    </rPh>
    <rPh sb="2" eb="4">
      <t>ホンカン</t>
    </rPh>
    <rPh sb="8" eb="9">
      <t>タ</t>
    </rPh>
    <rPh sb="9" eb="10">
      <t>ユ</t>
    </rPh>
    <rPh sb="10" eb="11">
      <t>チョ</t>
    </rPh>
    <rPh sb="11" eb="12">
      <t>シツ</t>
    </rPh>
    <phoneticPr fontId="4"/>
  </si>
  <si>
    <t>診療本館Ｂ１Ｆ（水槽ポンプ室）</t>
    <rPh sb="0" eb="2">
      <t>シンリョウ</t>
    </rPh>
    <rPh sb="2" eb="4">
      <t>ホンカン</t>
    </rPh>
    <rPh sb="8" eb="10">
      <t>スイソウ</t>
    </rPh>
    <rPh sb="13" eb="14">
      <t>シツ</t>
    </rPh>
    <phoneticPr fontId="4"/>
  </si>
  <si>
    <t>診療本館Ｂ１Ｆ（熱源機械室１）</t>
    <rPh sb="0" eb="2">
      <t>シンリョウ</t>
    </rPh>
    <rPh sb="2" eb="4">
      <t>ホンカン</t>
    </rPh>
    <rPh sb="8" eb="10">
      <t>ネツゲン</t>
    </rPh>
    <rPh sb="10" eb="13">
      <t>キカイシツ</t>
    </rPh>
    <phoneticPr fontId="4"/>
  </si>
  <si>
    <t>診療本館Ｂ１Ｆ（熱源機械室２）</t>
    <rPh sb="0" eb="2">
      <t>シンリョウ</t>
    </rPh>
    <rPh sb="2" eb="4">
      <t>ホンカン</t>
    </rPh>
    <rPh sb="8" eb="10">
      <t>ネツゲン</t>
    </rPh>
    <rPh sb="10" eb="13">
      <t>キカイシツ</t>
    </rPh>
    <phoneticPr fontId="4"/>
  </si>
  <si>
    <t>診療本館Ｂ１Ｆ（ドライエリア）</t>
    <rPh sb="0" eb="2">
      <t>シンリョウ</t>
    </rPh>
    <rPh sb="2" eb="4">
      <t>ホンカン</t>
    </rPh>
    <phoneticPr fontId="4"/>
  </si>
  <si>
    <t>診療本館Ｂ１Ｆ（清潔寝具庫）</t>
    <rPh sb="0" eb="2">
      <t>シンリョウ</t>
    </rPh>
    <rPh sb="2" eb="4">
      <t>ホンカン</t>
    </rPh>
    <rPh sb="8" eb="10">
      <t>セイケツ</t>
    </rPh>
    <rPh sb="10" eb="12">
      <t>シング</t>
    </rPh>
    <rPh sb="12" eb="13">
      <t>コ</t>
    </rPh>
    <phoneticPr fontId="4"/>
  </si>
  <si>
    <t>診療本館Ｂ１Ｆ（消毒室）</t>
    <rPh sb="0" eb="2">
      <t>シンリョウ</t>
    </rPh>
    <rPh sb="2" eb="4">
      <t>ホンカン</t>
    </rPh>
    <rPh sb="8" eb="10">
      <t>ショウドク</t>
    </rPh>
    <rPh sb="10" eb="11">
      <t>シツ</t>
    </rPh>
    <phoneticPr fontId="4"/>
  </si>
  <si>
    <t>診療本館Ｂ１Ｆ（不潔寝具庫）</t>
    <rPh sb="0" eb="2">
      <t>シンリョウ</t>
    </rPh>
    <rPh sb="2" eb="4">
      <t>ホンカン</t>
    </rPh>
    <rPh sb="8" eb="10">
      <t>フケツ</t>
    </rPh>
    <rPh sb="10" eb="12">
      <t>シング</t>
    </rPh>
    <rPh sb="12" eb="13">
      <t>コ</t>
    </rPh>
    <phoneticPr fontId="4"/>
  </si>
  <si>
    <t>診療本館Ｂ１Ｆ（吸引ポンプ機械室）</t>
    <rPh sb="0" eb="2">
      <t>シンリョウ</t>
    </rPh>
    <rPh sb="2" eb="4">
      <t>ホンカン</t>
    </rPh>
    <rPh sb="8" eb="10">
      <t>キュウイン</t>
    </rPh>
    <rPh sb="13" eb="16">
      <t>キカイシツ</t>
    </rPh>
    <phoneticPr fontId="4"/>
  </si>
  <si>
    <t>診療本館Ｂ１Ｆ（消火ポンプ室）</t>
    <rPh sb="0" eb="2">
      <t>シンリョウ</t>
    </rPh>
    <rPh sb="2" eb="4">
      <t>ホンカン</t>
    </rPh>
    <rPh sb="8" eb="10">
      <t>ショウカ</t>
    </rPh>
    <rPh sb="13" eb="14">
      <t>シツ</t>
    </rPh>
    <phoneticPr fontId="4"/>
  </si>
  <si>
    <t>診療本館Ｂ１Ｆ（倉庫）</t>
    <rPh sb="0" eb="2">
      <t>シンリョウ</t>
    </rPh>
    <rPh sb="2" eb="4">
      <t>ホンカン</t>
    </rPh>
    <rPh sb="8" eb="10">
      <t>ソウコ</t>
    </rPh>
    <phoneticPr fontId="4"/>
  </si>
  <si>
    <t>診療本館Ｂ１Ｆ（共用部）</t>
    <rPh sb="0" eb="2">
      <t>シンリョウ</t>
    </rPh>
    <rPh sb="2" eb="4">
      <t>ホンカン</t>
    </rPh>
    <rPh sb="8" eb="10">
      <t>キョウヨウ</t>
    </rPh>
    <rPh sb="10" eb="11">
      <t>ブ</t>
    </rPh>
    <phoneticPr fontId="4"/>
  </si>
  <si>
    <r>
      <rPr>
        <sz val="11"/>
        <color theme="1"/>
        <rFont val="ＭＳ Ｐゴシック"/>
        <family val="3"/>
        <charset val="128"/>
      </rPr>
      <t>マニュアル</t>
    </r>
    <r>
      <rPr>
        <sz val="11"/>
        <color theme="1"/>
        <rFont val="Arial"/>
        <family val="2"/>
      </rPr>
      <t>p45</t>
    </r>
    <phoneticPr fontId="4"/>
  </si>
  <si>
    <t>診療本館Ｂ１Ｆ（電気室１）</t>
    <rPh sb="0" eb="2">
      <t>シンリョウ</t>
    </rPh>
    <rPh sb="2" eb="4">
      <t>ホンカン</t>
    </rPh>
    <rPh sb="8" eb="10">
      <t>デンキ</t>
    </rPh>
    <rPh sb="10" eb="11">
      <t>シツ</t>
    </rPh>
    <phoneticPr fontId="4"/>
  </si>
  <si>
    <t>診療本館Ｂ１Ｆ（電気室２）</t>
    <rPh sb="0" eb="2">
      <t>シンリョウ</t>
    </rPh>
    <rPh sb="2" eb="4">
      <t>ホンカン</t>
    </rPh>
    <rPh sb="8" eb="10">
      <t>デンキ</t>
    </rPh>
    <rPh sb="10" eb="11">
      <t>シツ</t>
    </rPh>
    <phoneticPr fontId="4"/>
  </si>
  <si>
    <t>診療本館１Ｆ（外科）</t>
    <rPh sb="0" eb="2">
      <t>シンリョウ</t>
    </rPh>
    <rPh sb="2" eb="4">
      <t>ホンカン</t>
    </rPh>
    <phoneticPr fontId="4"/>
  </si>
  <si>
    <t>診療本館１Ｆ（整形外科）</t>
    <rPh sb="0" eb="2">
      <t>シンリョウ</t>
    </rPh>
    <rPh sb="2" eb="4">
      <t>ホンカン</t>
    </rPh>
    <phoneticPr fontId="4"/>
  </si>
  <si>
    <t>診療本館１Ｆ（脳神経外科）</t>
    <rPh sb="0" eb="2">
      <t>シンリョウ</t>
    </rPh>
    <rPh sb="2" eb="4">
      <t>ホンカン</t>
    </rPh>
    <phoneticPr fontId="4"/>
  </si>
  <si>
    <t>診療本館１Ｆ（泌尿器科）</t>
    <rPh sb="0" eb="2">
      <t>シンリョウ</t>
    </rPh>
    <rPh sb="2" eb="4">
      <t>ホンカン</t>
    </rPh>
    <phoneticPr fontId="4"/>
  </si>
  <si>
    <t>診療本館１Ｆ（放射線科）</t>
    <rPh sb="0" eb="2">
      <t>シンリョウ</t>
    </rPh>
    <rPh sb="2" eb="4">
      <t>ホンカン</t>
    </rPh>
    <phoneticPr fontId="4"/>
  </si>
  <si>
    <t>診療本館１Ｆ（薬剤部）</t>
    <rPh sb="0" eb="2">
      <t>シンリョウ</t>
    </rPh>
    <rPh sb="2" eb="4">
      <t>ホンカン</t>
    </rPh>
    <rPh sb="7" eb="9">
      <t>ヤクザイ</t>
    </rPh>
    <rPh sb="9" eb="10">
      <t>ブ</t>
    </rPh>
    <phoneticPr fontId="4"/>
  </si>
  <si>
    <t>診療本館１Ｆ（売店）</t>
    <rPh sb="0" eb="2">
      <t>シンリョウ</t>
    </rPh>
    <rPh sb="2" eb="4">
      <t>ホンカン</t>
    </rPh>
    <phoneticPr fontId="4"/>
  </si>
  <si>
    <t>診療本館１Ｆ（入院サポートセンター）</t>
    <rPh sb="0" eb="2">
      <t>シンリョウ</t>
    </rPh>
    <rPh sb="2" eb="4">
      <t>ホンカン</t>
    </rPh>
    <rPh sb="7" eb="9">
      <t>ニュウイン</t>
    </rPh>
    <phoneticPr fontId="4"/>
  </si>
  <si>
    <t>診療本館１Ｆ（麻酔科）</t>
    <rPh sb="0" eb="2">
      <t>シンリョウ</t>
    </rPh>
    <rPh sb="2" eb="4">
      <t>ホンカン</t>
    </rPh>
    <rPh sb="7" eb="10">
      <t>マスイカ</t>
    </rPh>
    <phoneticPr fontId="4"/>
  </si>
  <si>
    <t>診療本館１Ｆ（受付）</t>
    <rPh sb="0" eb="2">
      <t>シンリョウ</t>
    </rPh>
    <rPh sb="2" eb="4">
      <t>ホンカン</t>
    </rPh>
    <phoneticPr fontId="4"/>
  </si>
  <si>
    <t>診療本館１Ｆ（医事課）</t>
    <rPh sb="0" eb="2">
      <t>シンリョウ</t>
    </rPh>
    <rPh sb="2" eb="4">
      <t>ホンカン</t>
    </rPh>
    <rPh sb="7" eb="10">
      <t>イジカ</t>
    </rPh>
    <phoneticPr fontId="4"/>
  </si>
  <si>
    <t>診療本館１Ｆ（霊安室・解剖室）</t>
    <rPh sb="0" eb="2">
      <t>シンリョウ</t>
    </rPh>
    <rPh sb="2" eb="4">
      <t>ホンカン</t>
    </rPh>
    <rPh sb="7" eb="10">
      <t>レイアンシツ</t>
    </rPh>
    <rPh sb="11" eb="13">
      <t>カイボウ</t>
    </rPh>
    <rPh sb="13" eb="14">
      <t>シツ</t>
    </rPh>
    <phoneticPr fontId="4"/>
  </si>
  <si>
    <t>診療本館１Ｆ（共用部）</t>
    <rPh sb="0" eb="2">
      <t>シンリョウ</t>
    </rPh>
    <rPh sb="2" eb="4">
      <t>ホンカン</t>
    </rPh>
    <rPh sb="7" eb="9">
      <t>キョウヨウ</t>
    </rPh>
    <rPh sb="9" eb="10">
      <t>ブ</t>
    </rPh>
    <phoneticPr fontId="4"/>
  </si>
  <si>
    <t>診療本館２Ｆ（小児科）</t>
    <rPh sb="0" eb="2">
      <t>シンリョウ</t>
    </rPh>
    <rPh sb="2" eb="4">
      <t>ホンカン</t>
    </rPh>
    <phoneticPr fontId="4"/>
  </si>
  <si>
    <t>診療本館２Ｆ（産婦人科）</t>
    <rPh sb="0" eb="2">
      <t>シンリョウ</t>
    </rPh>
    <rPh sb="2" eb="4">
      <t>ホンカン</t>
    </rPh>
    <phoneticPr fontId="4"/>
  </si>
  <si>
    <t>診療本館２Ｆ（皮膚科）</t>
    <rPh sb="0" eb="2">
      <t>シンリョウ</t>
    </rPh>
    <rPh sb="2" eb="4">
      <t>ホンカン</t>
    </rPh>
    <phoneticPr fontId="4"/>
  </si>
  <si>
    <t>診療本館２Ｆ（眼科）</t>
    <rPh sb="0" eb="2">
      <t>シンリョウ</t>
    </rPh>
    <rPh sb="2" eb="4">
      <t>ホンカン</t>
    </rPh>
    <phoneticPr fontId="4"/>
  </si>
  <si>
    <t>診療本館２Ｆ（耳鼻咽喉科）</t>
    <rPh sb="0" eb="2">
      <t>シンリョウ</t>
    </rPh>
    <rPh sb="2" eb="4">
      <t>ホンカン</t>
    </rPh>
    <phoneticPr fontId="4"/>
  </si>
  <si>
    <t>診療本館２Ｆ（歯科口腔外科）</t>
    <rPh sb="0" eb="2">
      <t>シンリョウ</t>
    </rPh>
    <rPh sb="2" eb="4">
      <t>ホンカン</t>
    </rPh>
    <phoneticPr fontId="4"/>
  </si>
  <si>
    <t>診療本館２Ｆ（健診センター）</t>
    <rPh sb="0" eb="2">
      <t>シンリョウ</t>
    </rPh>
    <rPh sb="2" eb="4">
      <t>ホンカン</t>
    </rPh>
    <rPh sb="7" eb="9">
      <t>ケンシン</t>
    </rPh>
    <phoneticPr fontId="4"/>
  </si>
  <si>
    <t>診療本館２Ｆ（人工透析センター）</t>
    <rPh sb="0" eb="2">
      <t>シンリョウ</t>
    </rPh>
    <rPh sb="2" eb="4">
      <t>ホンカン</t>
    </rPh>
    <rPh sb="7" eb="9">
      <t>ジンコウ</t>
    </rPh>
    <rPh sb="9" eb="11">
      <t>トウセキ</t>
    </rPh>
    <phoneticPr fontId="4"/>
  </si>
  <si>
    <t>診療本館２Ｆ（検査部）</t>
    <rPh sb="0" eb="2">
      <t>シンリョウ</t>
    </rPh>
    <rPh sb="2" eb="4">
      <t>ホンカン</t>
    </rPh>
    <rPh sb="7" eb="9">
      <t>ケンサ</t>
    </rPh>
    <rPh sb="9" eb="10">
      <t>ブ</t>
    </rPh>
    <phoneticPr fontId="4"/>
  </si>
  <si>
    <t>診療本館２Ｆ（助産師外来）</t>
    <rPh sb="0" eb="2">
      <t>シンリョウ</t>
    </rPh>
    <rPh sb="2" eb="4">
      <t>ホンカン</t>
    </rPh>
    <rPh sb="7" eb="10">
      <t>ジョサンシ</t>
    </rPh>
    <rPh sb="10" eb="12">
      <t>ガイライ</t>
    </rPh>
    <phoneticPr fontId="4"/>
  </si>
  <si>
    <t>診療本館２Ｆ（共用部）</t>
    <rPh sb="0" eb="2">
      <t>シンリョウ</t>
    </rPh>
    <rPh sb="2" eb="4">
      <t>ホンカン</t>
    </rPh>
    <rPh sb="7" eb="9">
      <t>キョウヨウ</t>
    </rPh>
    <rPh sb="9" eb="10">
      <t>ブ</t>
    </rPh>
    <phoneticPr fontId="4"/>
  </si>
  <si>
    <t>診療本館２Ｆ（循環器内科）</t>
    <rPh sb="0" eb="2">
      <t>シンリョウ</t>
    </rPh>
    <rPh sb="2" eb="4">
      <t>ホンカン</t>
    </rPh>
    <phoneticPr fontId="4"/>
  </si>
  <si>
    <t>診療本館２Ｆ（内科）</t>
    <rPh sb="0" eb="2">
      <t>シンリョウ</t>
    </rPh>
    <rPh sb="2" eb="4">
      <t>ホンカン</t>
    </rPh>
    <phoneticPr fontId="4"/>
  </si>
  <si>
    <t>診療本館３Ｆ（一般管理部門）</t>
    <rPh sb="0" eb="2">
      <t>シンリョウ</t>
    </rPh>
    <rPh sb="2" eb="4">
      <t>ホンカン</t>
    </rPh>
    <rPh sb="7" eb="9">
      <t>イッパン</t>
    </rPh>
    <rPh sb="9" eb="11">
      <t>カンリ</t>
    </rPh>
    <rPh sb="11" eb="13">
      <t>ブモン</t>
    </rPh>
    <phoneticPr fontId="4"/>
  </si>
  <si>
    <t>診療本館３Ｆ（共用部）</t>
    <rPh sb="0" eb="2">
      <t>シンリョウ</t>
    </rPh>
    <rPh sb="2" eb="4">
      <t>ホンカン</t>
    </rPh>
    <rPh sb="7" eb="9">
      <t>キョウヨウ</t>
    </rPh>
    <rPh sb="9" eb="10">
      <t>ブ</t>
    </rPh>
    <phoneticPr fontId="4"/>
  </si>
  <si>
    <t>診療本館３Ｆ（食堂）</t>
    <rPh sb="0" eb="2">
      <t>シンリョウ</t>
    </rPh>
    <rPh sb="2" eb="4">
      <t>ホンカン</t>
    </rPh>
    <rPh sb="7" eb="9">
      <t>ショクドウ</t>
    </rPh>
    <phoneticPr fontId="4"/>
  </si>
  <si>
    <t>第１病棟Ｂ１Ｆ（中央手術室）</t>
    <rPh sb="0" eb="1">
      <t>ダイ</t>
    </rPh>
    <rPh sb="2" eb="4">
      <t>ビョウトウ</t>
    </rPh>
    <phoneticPr fontId="4"/>
  </si>
  <si>
    <t>第１病棟Ｂ１Ｆ（放射線治療室）</t>
    <rPh sb="0" eb="1">
      <t>ダイ</t>
    </rPh>
    <rPh sb="2" eb="4">
      <t>ビョウトウ</t>
    </rPh>
    <phoneticPr fontId="4"/>
  </si>
  <si>
    <t>第１病棟Ｂ１Ｆ（結石破砕室）</t>
    <rPh sb="0" eb="1">
      <t>ダイ</t>
    </rPh>
    <rPh sb="2" eb="4">
      <t>ビョウトウ</t>
    </rPh>
    <phoneticPr fontId="4"/>
  </si>
  <si>
    <t>第１病棟Ｂ１Ｆ（共用部）</t>
    <rPh sb="0" eb="1">
      <t>ダイ</t>
    </rPh>
    <rPh sb="2" eb="4">
      <t>ビョウトウ</t>
    </rPh>
    <rPh sb="8" eb="10">
      <t>キョウヨウ</t>
    </rPh>
    <rPh sb="10" eb="11">
      <t>ブ</t>
    </rPh>
    <phoneticPr fontId="4"/>
  </si>
  <si>
    <t>第１病棟１Ｆ（救命救急センター）</t>
    <rPh sb="0" eb="1">
      <t>ダイ</t>
    </rPh>
    <rPh sb="2" eb="4">
      <t>ビョウトウ</t>
    </rPh>
    <phoneticPr fontId="4"/>
  </si>
  <si>
    <t>第１病棟１Ｆ（栄養課）</t>
    <rPh sb="0" eb="1">
      <t>ダイ</t>
    </rPh>
    <rPh sb="2" eb="4">
      <t>ビョウトウ</t>
    </rPh>
    <phoneticPr fontId="4"/>
  </si>
  <si>
    <t>第１病棟１Ｆ（高気圧酸素治療室）</t>
    <rPh sb="0" eb="1">
      <t>ダイ</t>
    </rPh>
    <rPh sb="2" eb="4">
      <t>ビョウトウ</t>
    </rPh>
    <phoneticPr fontId="4"/>
  </si>
  <si>
    <t>第１病棟１Ｆ（母乳管理室）</t>
    <rPh sb="0" eb="1">
      <t>ダイ</t>
    </rPh>
    <rPh sb="2" eb="4">
      <t>ビョウトウ</t>
    </rPh>
    <phoneticPr fontId="4"/>
  </si>
  <si>
    <t>第１病棟１Ｆ（共用部）</t>
    <rPh sb="0" eb="1">
      <t>ダイ</t>
    </rPh>
    <rPh sb="2" eb="4">
      <t>ビョウトウ</t>
    </rPh>
    <rPh sb="7" eb="9">
      <t>キョウヨウ</t>
    </rPh>
    <rPh sb="9" eb="10">
      <t>ブ</t>
    </rPh>
    <phoneticPr fontId="4"/>
  </si>
  <si>
    <t>第１病棟２Ｆ（心療内科）</t>
    <rPh sb="0" eb="1">
      <t>ダイ</t>
    </rPh>
    <rPh sb="2" eb="4">
      <t>ビョウトウ</t>
    </rPh>
    <phoneticPr fontId="4"/>
  </si>
  <si>
    <t>第１病棟２Ｆ（外来点滴室）</t>
    <rPh sb="0" eb="1">
      <t>ダイ</t>
    </rPh>
    <rPh sb="2" eb="4">
      <t>ビョウトウ</t>
    </rPh>
    <rPh sb="7" eb="9">
      <t>ガイライ</t>
    </rPh>
    <rPh sb="9" eb="11">
      <t>テンテキ</t>
    </rPh>
    <rPh sb="11" eb="12">
      <t>シツ</t>
    </rPh>
    <phoneticPr fontId="4"/>
  </si>
  <si>
    <t>第１病棟２Ｆ（ME室）</t>
    <rPh sb="0" eb="1">
      <t>ダイ</t>
    </rPh>
    <rPh sb="2" eb="4">
      <t>ビョウトウ</t>
    </rPh>
    <rPh sb="9" eb="10">
      <t>シツ</t>
    </rPh>
    <phoneticPr fontId="4"/>
  </si>
  <si>
    <t>第１病棟２Ｆ（医療社会事業課）</t>
    <rPh sb="0" eb="1">
      <t>ダイ</t>
    </rPh>
    <rPh sb="2" eb="4">
      <t>ビョウトウ</t>
    </rPh>
    <rPh sb="7" eb="9">
      <t>イリョウ</t>
    </rPh>
    <rPh sb="9" eb="11">
      <t>シャカイ</t>
    </rPh>
    <rPh sb="11" eb="13">
      <t>ジギョウ</t>
    </rPh>
    <rPh sb="13" eb="14">
      <t>カ</t>
    </rPh>
    <phoneticPr fontId="4"/>
  </si>
  <si>
    <t>第１病棟２Ｆ（会議室）</t>
    <rPh sb="0" eb="1">
      <t>ダイ</t>
    </rPh>
    <rPh sb="2" eb="4">
      <t>ビョウトウ</t>
    </rPh>
    <rPh sb="7" eb="10">
      <t>カイギシツ</t>
    </rPh>
    <phoneticPr fontId="4"/>
  </si>
  <si>
    <t>第１病棟２Ｆ（病室）</t>
    <rPh sb="0" eb="1">
      <t>ダイ</t>
    </rPh>
    <rPh sb="2" eb="4">
      <t>ビョウトウ</t>
    </rPh>
    <rPh sb="7" eb="9">
      <t>ビョウシツ</t>
    </rPh>
    <phoneticPr fontId="4"/>
  </si>
  <si>
    <t>第１病棟２Ｆ（ナーススーテーション）</t>
    <rPh sb="0" eb="1">
      <t>ダイ</t>
    </rPh>
    <rPh sb="2" eb="4">
      <t>ビョウトウ</t>
    </rPh>
    <phoneticPr fontId="4"/>
  </si>
  <si>
    <t>第１病棟２Ｆ（治験事務室）</t>
    <rPh sb="0" eb="1">
      <t>ダイ</t>
    </rPh>
    <rPh sb="2" eb="4">
      <t>ビョウトウ</t>
    </rPh>
    <rPh sb="7" eb="9">
      <t>チケン</t>
    </rPh>
    <rPh sb="9" eb="12">
      <t>ジムシツ</t>
    </rPh>
    <phoneticPr fontId="4"/>
  </si>
  <si>
    <t>第１病棟２Ｆ（共用部）</t>
    <rPh sb="0" eb="1">
      <t>ダイ</t>
    </rPh>
    <rPh sb="2" eb="4">
      <t>ビョウトウ</t>
    </rPh>
    <rPh sb="7" eb="9">
      <t>キョウヨウ</t>
    </rPh>
    <rPh sb="9" eb="10">
      <t>ブ</t>
    </rPh>
    <phoneticPr fontId="4"/>
  </si>
  <si>
    <t>第１病棟３Ｆ（病室）</t>
    <rPh sb="0" eb="1">
      <t>ダイ</t>
    </rPh>
    <rPh sb="2" eb="4">
      <t>ビョウトウ</t>
    </rPh>
    <rPh sb="7" eb="9">
      <t>ビョウシツ</t>
    </rPh>
    <phoneticPr fontId="4"/>
  </si>
  <si>
    <t>第１病棟３Ｆ（処置室）</t>
    <rPh sb="0" eb="1">
      <t>ダイ</t>
    </rPh>
    <rPh sb="2" eb="4">
      <t>ビョウトウ</t>
    </rPh>
    <rPh sb="7" eb="10">
      <t>ショチシツ</t>
    </rPh>
    <phoneticPr fontId="4"/>
  </si>
  <si>
    <t>第１病棟３Ｆ（ナースステーション）</t>
    <rPh sb="0" eb="1">
      <t>ダイ</t>
    </rPh>
    <rPh sb="2" eb="4">
      <t>ビョウトウ</t>
    </rPh>
    <phoneticPr fontId="4"/>
  </si>
  <si>
    <t>第１病棟３Ｆ（NICU）</t>
    <rPh sb="0" eb="1">
      <t>ダイ</t>
    </rPh>
    <rPh sb="2" eb="4">
      <t>ビョウトウ</t>
    </rPh>
    <phoneticPr fontId="4"/>
  </si>
  <si>
    <t>第１病棟３Ｆ（共用部）</t>
    <rPh sb="0" eb="1">
      <t>ダイ</t>
    </rPh>
    <rPh sb="2" eb="4">
      <t>ビョウトウ</t>
    </rPh>
    <rPh sb="7" eb="9">
      <t>キョウヨウ</t>
    </rPh>
    <rPh sb="9" eb="10">
      <t>ブ</t>
    </rPh>
    <phoneticPr fontId="4"/>
  </si>
  <si>
    <t>第１病棟４Ｆ（病室）</t>
    <rPh sb="0" eb="1">
      <t>ダイ</t>
    </rPh>
    <rPh sb="2" eb="4">
      <t>ビョウトウ</t>
    </rPh>
    <rPh sb="7" eb="9">
      <t>ビョウシツ</t>
    </rPh>
    <phoneticPr fontId="4"/>
  </si>
  <si>
    <t>第１病棟３Ｆ（カンファレンス室）</t>
    <rPh sb="0" eb="1">
      <t>ダイ</t>
    </rPh>
    <rPh sb="2" eb="4">
      <t>ビョウトウ</t>
    </rPh>
    <rPh sb="14" eb="15">
      <t>シツ</t>
    </rPh>
    <phoneticPr fontId="4"/>
  </si>
  <si>
    <t>第１病棟４Ｆ（処置室）</t>
    <rPh sb="0" eb="1">
      <t>ダイ</t>
    </rPh>
    <rPh sb="2" eb="4">
      <t>ビョウトウ</t>
    </rPh>
    <rPh sb="7" eb="10">
      <t>ショチシツ</t>
    </rPh>
    <phoneticPr fontId="4"/>
  </si>
  <si>
    <t>第１病棟４Ｆ（ナースステーション）</t>
    <rPh sb="0" eb="1">
      <t>ダイ</t>
    </rPh>
    <rPh sb="2" eb="4">
      <t>ビョウトウ</t>
    </rPh>
    <phoneticPr fontId="4"/>
  </si>
  <si>
    <t>第１病棟４Ｆ（分娩室・新生児室）</t>
    <rPh sb="0" eb="1">
      <t>ダイ</t>
    </rPh>
    <rPh sb="2" eb="4">
      <t>ビョウトウ</t>
    </rPh>
    <rPh sb="7" eb="10">
      <t>ブンベンシツ</t>
    </rPh>
    <rPh sb="11" eb="14">
      <t>シンセイジ</t>
    </rPh>
    <rPh sb="14" eb="15">
      <t>シツ</t>
    </rPh>
    <phoneticPr fontId="4"/>
  </si>
  <si>
    <t>第１病棟４Ｆ（カンファレンス室）</t>
    <rPh sb="0" eb="1">
      <t>ダイ</t>
    </rPh>
    <rPh sb="2" eb="4">
      <t>ビョウトウ</t>
    </rPh>
    <rPh sb="14" eb="15">
      <t>シツ</t>
    </rPh>
    <phoneticPr fontId="4"/>
  </si>
  <si>
    <t>第１病棟４Ｆ（共用部）</t>
    <rPh sb="0" eb="1">
      <t>ダイ</t>
    </rPh>
    <rPh sb="2" eb="4">
      <t>ビョウトウ</t>
    </rPh>
    <rPh sb="7" eb="9">
      <t>キョウヨウ</t>
    </rPh>
    <rPh sb="9" eb="10">
      <t>ブ</t>
    </rPh>
    <phoneticPr fontId="4"/>
  </si>
  <si>
    <t>第１病棟５Ｆ（病室）</t>
    <rPh sb="0" eb="1">
      <t>ダイ</t>
    </rPh>
    <rPh sb="2" eb="4">
      <t>ビョウトウ</t>
    </rPh>
    <rPh sb="7" eb="9">
      <t>ビョウシツ</t>
    </rPh>
    <phoneticPr fontId="4"/>
  </si>
  <si>
    <t>第１病棟５Ｆ（処置室）</t>
    <rPh sb="0" eb="1">
      <t>ダイ</t>
    </rPh>
    <rPh sb="2" eb="4">
      <t>ビョウトウ</t>
    </rPh>
    <rPh sb="7" eb="10">
      <t>ショチシツ</t>
    </rPh>
    <phoneticPr fontId="4"/>
  </si>
  <si>
    <t>第１病棟５Ｆ（ナースステーション）</t>
    <rPh sb="0" eb="1">
      <t>ダイ</t>
    </rPh>
    <rPh sb="2" eb="4">
      <t>ビョウトウ</t>
    </rPh>
    <phoneticPr fontId="4"/>
  </si>
  <si>
    <t>第１病棟５Ｆ（面談室）</t>
    <rPh sb="0" eb="1">
      <t>ダイ</t>
    </rPh>
    <rPh sb="2" eb="4">
      <t>ビョウトウ</t>
    </rPh>
    <rPh sb="7" eb="10">
      <t>メンダンシツ</t>
    </rPh>
    <phoneticPr fontId="4"/>
  </si>
  <si>
    <t>第１病棟５Ｆ（空調機械室）</t>
    <rPh sb="0" eb="1">
      <t>ダイ</t>
    </rPh>
    <rPh sb="2" eb="4">
      <t>ビョウトウ</t>
    </rPh>
    <rPh sb="7" eb="9">
      <t>クウチョウ</t>
    </rPh>
    <rPh sb="9" eb="12">
      <t>キカイシツ</t>
    </rPh>
    <phoneticPr fontId="4"/>
  </si>
  <si>
    <t>第１病棟５Ｆ（共用部）</t>
    <rPh sb="0" eb="1">
      <t>ダイ</t>
    </rPh>
    <rPh sb="2" eb="4">
      <t>ビョウトウ</t>
    </rPh>
    <rPh sb="7" eb="9">
      <t>キョウヨウ</t>
    </rPh>
    <rPh sb="9" eb="10">
      <t>ブ</t>
    </rPh>
    <phoneticPr fontId="4"/>
  </si>
  <si>
    <t>第１病棟６Ｆ（空調機械室）</t>
    <rPh sb="0" eb="1">
      <t>ダイ</t>
    </rPh>
    <rPh sb="2" eb="4">
      <t>ビョウトウ</t>
    </rPh>
    <rPh sb="7" eb="9">
      <t>クウチョウ</t>
    </rPh>
    <rPh sb="9" eb="12">
      <t>キカイシツ</t>
    </rPh>
    <phoneticPr fontId="4"/>
  </si>
  <si>
    <t>第１病棟６Ｆ（図書コーナー・ラウンジ）</t>
    <rPh sb="0" eb="1">
      <t>ダイ</t>
    </rPh>
    <rPh sb="2" eb="4">
      <t>ビョウトウ</t>
    </rPh>
    <rPh sb="7" eb="9">
      <t>トショ</t>
    </rPh>
    <phoneticPr fontId="4"/>
  </si>
  <si>
    <t>第１病棟６Ｆ（共用部）</t>
    <rPh sb="0" eb="1">
      <t>ダイ</t>
    </rPh>
    <rPh sb="2" eb="4">
      <t>ビョウトウ</t>
    </rPh>
    <rPh sb="7" eb="9">
      <t>キョウヨウ</t>
    </rPh>
    <rPh sb="9" eb="10">
      <t>ブ</t>
    </rPh>
    <phoneticPr fontId="4"/>
  </si>
  <si>
    <t>第２病棟Ｂ１Ｆ（冷温水発生機室）</t>
    <rPh sb="0" eb="1">
      <t>ダイ</t>
    </rPh>
    <rPh sb="2" eb="4">
      <t>ビョウトウ</t>
    </rPh>
    <rPh sb="8" eb="14">
      <t>レイオンスイハッセイキ</t>
    </rPh>
    <rPh sb="14" eb="15">
      <t>シツ</t>
    </rPh>
    <phoneticPr fontId="4"/>
  </si>
  <si>
    <t>第２病棟Ｂ１Ｆ（ボイラー室）</t>
    <rPh sb="0" eb="1">
      <t>ダイ</t>
    </rPh>
    <rPh sb="2" eb="4">
      <t>ビョウトウ</t>
    </rPh>
    <rPh sb="12" eb="13">
      <t>シツ</t>
    </rPh>
    <phoneticPr fontId="4"/>
  </si>
  <si>
    <t>第２病棟Ｂ１Ｆ（施設係）</t>
    <rPh sb="0" eb="1">
      <t>ダイ</t>
    </rPh>
    <rPh sb="2" eb="4">
      <t>ビョウトウ</t>
    </rPh>
    <rPh sb="8" eb="10">
      <t>シセツ</t>
    </rPh>
    <rPh sb="10" eb="11">
      <t>カカリ</t>
    </rPh>
    <phoneticPr fontId="4"/>
  </si>
  <si>
    <t>第２病棟Ｂ１Ｆ（自家発電機室）</t>
    <rPh sb="0" eb="1">
      <t>ダイ</t>
    </rPh>
    <rPh sb="2" eb="4">
      <t>ビョウトウ</t>
    </rPh>
    <rPh sb="8" eb="10">
      <t>ジカ</t>
    </rPh>
    <rPh sb="10" eb="12">
      <t>ハツデン</t>
    </rPh>
    <rPh sb="12" eb="13">
      <t>キ</t>
    </rPh>
    <rPh sb="13" eb="14">
      <t>シツ</t>
    </rPh>
    <phoneticPr fontId="4"/>
  </si>
  <si>
    <t>第２病棟Ｂ１Ｆ（電気室）</t>
    <rPh sb="0" eb="1">
      <t>ダイ</t>
    </rPh>
    <rPh sb="2" eb="4">
      <t>ビョウトウ</t>
    </rPh>
    <rPh sb="8" eb="10">
      <t>デンキ</t>
    </rPh>
    <rPh sb="10" eb="11">
      <t>シツ</t>
    </rPh>
    <phoneticPr fontId="4"/>
  </si>
  <si>
    <t>第２病棟Ｂ１Ｆ（空調機械室１）</t>
    <rPh sb="0" eb="1">
      <t>ダイ</t>
    </rPh>
    <rPh sb="2" eb="4">
      <t>ビョウトウ</t>
    </rPh>
    <rPh sb="8" eb="10">
      <t>クウチョウ</t>
    </rPh>
    <rPh sb="10" eb="13">
      <t>キカイシツ</t>
    </rPh>
    <phoneticPr fontId="4"/>
  </si>
  <si>
    <t>第２病棟Ｂ１Ｆ（空調機械室２）</t>
    <rPh sb="0" eb="1">
      <t>ダイ</t>
    </rPh>
    <rPh sb="2" eb="4">
      <t>ビョウトウ</t>
    </rPh>
    <rPh sb="8" eb="10">
      <t>クウチョウ</t>
    </rPh>
    <rPh sb="10" eb="13">
      <t>キカイシツ</t>
    </rPh>
    <phoneticPr fontId="4"/>
  </si>
  <si>
    <t>第２病棟Ｂ１Ｆ（医療ガスボンベ室）</t>
    <rPh sb="0" eb="1">
      <t>ダイ</t>
    </rPh>
    <rPh sb="2" eb="4">
      <t>ビョウトウ</t>
    </rPh>
    <rPh sb="8" eb="10">
      <t>イリョウ</t>
    </rPh>
    <rPh sb="15" eb="16">
      <t>シツ</t>
    </rPh>
    <phoneticPr fontId="4"/>
  </si>
  <si>
    <t>第２病棟Ｂ１Ｆ（機械室）</t>
    <rPh sb="0" eb="1">
      <t>ダイ</t>
    </rPh>
    <rPh sb="2" eb="4">
      <t>ビョウトウ</t>
    </rPh>
    <rPh sb="8" eb="11">
      <t>キカイシツ</t>
    </rPh>
    <phoneticPr fontId="4"/>
  </si>
  <si>
    <t>第２病棟Ｂ１Ｆ（ポンプ室）</t>
    <rPh sb="0" eb="1">
      <t>ダイ</t>
    </rPh>
    <rPh sb="2" eb="4">
      <t>ビョウトウ</t>
    </rPh>
    <rPh sb="11" eb="12">
      <t>シツ</t>
    </rPh>
    <phoneticPr fontId="4"/>
  </si>
  <si>
    <t>第２病棟Ｂ１Ｆ（共用部）</t>
    <rPh sb="0" eb="1">
      <t>ダイ</t>
    </rPh>
    <rPh sb="2" eb="4">
      <t>ビョウトウ</t>
    </rPh>
    <rPh sb="8" eb="10">
      <t>キョウヨウ</t>
    </rPh>
    <rPh sb="10" eb="11">
      <t>ブ</t>
    </rPh>
    <phoneticPr fontId="4"/>
  </si>
  <si>
    <t>第２病棟１Ｆ（超音波検査室）</t>
    <rPh sb="0" eb="1">
      <t>ダイ</t>
    </rPh>
    <rPh sb="2" eb="4">
      <t>ビョウトウ</t>
    </rPh>
    <rPh sb="7" eb="10">
      <t>チョウオンパ</t>
    </rPh>
    <rPh sb="10" eb="12">
      <t>ケンサ</t>
    </rPh>
    <rPh sb="12" eb="13">
      <t>シツ</t>
    </rPh>
    <phoneticPr fontId="4"/>
  </si>
  <si>
    <t>第２病棟１Ｆ（理学療法室）</t>
    <rPh sb="0" eb="1">
      <t>ダイ</t>
    </rPh>
    <rPh sb="2" eb="4">
      <t>ビョウトウ</t>
    </rPh>
    <rPh sb="7" eb="9">
      <t>リガク</t>
    </rPh>
    <rPh sb="9" eb="11">
      <t>リョウホウ</t>
    </rPh>
    <rPh sb="11" eb="12">
      <t>シツ</t>
    </rPh>
    <phoneticPr fontId="4"/>
  </si>
  <si>
    <t>第２病棟１Ｆ（CP機能訓練室）</t>
    <rPh sb="0" eb="1">
      <t>ダイ</t>
    </rPh>
    <rPh sb="2" eb="4">
      <t>ビョウトウ</t>
    </rPh>
    <rPh sb="9" eb="11">
      <t>キノウ</t>
    </rPh>
    <rPh sb="11" eb="13">
      <t>クンレン</t>
    </rPh>
    <rPh sb="13" eb="14">
      <t>シツ</t>
    </rPh>
    <phoneticPr fontId="4"/>
  </si>
  <si>
    <t>第２病棟１Ｆ（入退院事務室）</t>
    <rPh sb="0" eb="1">
      <t>ダイ</t>
    </rPh>
    <rPh sb="2" eb="4">
      <t>ビョウトウ</t>
    </rPh>
    <rPh sb="7" eb="10">
      <t>ニュウタイイン</t>
    </rPh>
    <rPh sb="10" eb="13">
      <t>ジムシツ</t>
    </rPh>
    <phoneticPr fontId="4"/>
  </si>
  <si>
    <t>第２病棟１Ｆ（受付・防災センター）</t>
    <rPh sb="0" eb="1">
      <t>ダイ</t>
    </rPh>
    <rPh sb="2" eb="4">
      <t>ビョウトウ</t>
    </rPh>
    <rPh sb="7" eb="9">
      <t>ウケツケ</t>
    </rPh>
    <rPh sb="10" eb="12">
      <t>ボウサイ</t>
    </rPh>
    <phoneticPr fontId="4"/>
  </si>
  <si>
    <t>第２病棟１Ｆ（理髪店）</t>
    <rPh sb="0" eb="1">
      <t>ダイ</t>
    </rPh>
    <rPh sb="2" eb="4">
      <t>ビョウトウ</t>
    </rPh>
    <rPh sb="7" eb="10">
      <t>リハツテン</t>
    </rPh>
    <phoneticPr fontId="4"/>
  </si>
  <si>
    <t>第２病棟１Ｆ（共用部）</t>
    <rPh sb="0" eb="1">
      <t>ダイ</t>
    </rPh>
    <rPh sb="2" eb="4">
      <t>ビョウトウ</t>
    </rPh>
    <rPh sb="7" eb="9">
      <t>キョウヨウ</t>
    </rPh>
    <rPh sb="9" eb="10">
      <t>ブ</t>
    </rPh>
    <phoneticPr fontId="4"/>
  </si>
  <si>
    <t>第２病棟２Ｆ（病室）</t>
    <rPh sb="0" eb="1">
      <t>ダイ</t>
    </rPh>
    <rPh sb="2" eb="4">
      <t>ビョウトウ</t>
    </rPh>
    <rPh sb="7" eb="9">
      <t>ビョウシツ</t>
    </rPh>
    <phoneticPr fontId="4"/>
  </si>
  <si>
    <t>第２病棟２Ｆ（処置室）</t>
    <rPh sb="0" eb="1">
      <t>ダイ</t>
    </rPh>
    <rPh sb="2" eb="4">
      <t>ビョウトウ</t>
    </rPh>
    <rPh sb="7" eb="10">
      <t>ショチシツ</t>
    </rPh>
    <phoneticPr fontId="4"/>
  </si>
  <si>
    <t>第２病棟２Ｆ（ナースステーション）</t>
    <rPh sb="0" eb="1">
      <t>ダイ</t>
    </rPh>
    <rPh sb="2" eb="4">
      <t>ビョウトウ</t>
    </rPh>
    <phoneticPr fontId="4"/>
  </si>
  <si>
    <t>第２病棟２Ｆ（早期ﾘﾊﾋﾞﾘﾃｰｼｮﾝ室）</t>
    <rPh sb="0" eb="1">
      <t>ダイ</t>
    </rPh>
    <rPh sb="2" eb="4">
      <t>ビョウトウ</t>
    </rPh>
    <rPh sb="7" eb="9">
      <t>ソウキ</t>
    </rPh>
    <rPh sb="19" eb="20">
      <t>シツ</t>
    </rPh>
    <phoneticPr fontId="4"/>
  </si>
  <si>
    <t>第２病棟２Ｆ（共用部）</t>
    <rPh sb="0" eb="1">
      <t>ダイ</t>
    </rPh>
    <rPh sb="2" eb="4">
      <t>ビョウトウ</t>
    </rPh>
    <rPh sb="7" eb="9">
      <t>キョウヨウ</t>
    </rPh>
    <rPh sb="9" eb="10">
      <t>ブ</t>
    </rPh>
    <phoneticPr fontId="4"/>
  </si>
  <si>
    <t>第２病棟２Ｆ（面談室）</t>
    <rPh sb="0" eb="1">
      <t>ダイ</t>
    </rPh>
    <rPh sb="2" eb="4">
      <t>ビョウトウ</t>
    </rPh>
    <rPh sb="7" eb="10">
      <t>メンダンシツ</t>
    </rPh>
    <phoneticPr fontId="4"/>
  </si>
  <si>
    <t>第２病棟３Ｆ（病室）</t>
    <rPh sb="0" eb="1">
      <t>ダイ</t>
    </rPh>
    <rPh sb="2" eb="4">
      <t>ビョウトウ</t>
    </rPh>
    <rPh sb="7" eb="9">
      <t>ビョウシツ</t>
    </rPh>
    <phoneticPr fontId="4"/>
  </si>
  <si>
    <t>第２病棟３Ｆ（ナースステーション）</t>
    <rPh sb="0" eb="1">
      <t>ダイ</t>
    </rPh>
    <rPh sb="2" eb="4">
      <t>ビョウトウ</t>
    </rPh>
    <phoneticPr fontId="4"/>
  </si>
  <si>
    <t>第２病棟３Ｆ（面談室）</t>
    <rPh sb="0" eb="1">
      <t>ダイ</t>
    </rPh>
    <rPh sb="2" eb="4">
      <t>ビョウトウ</t>
    </rPh>
    <rPh sb="7" eb="10">
      <t>メンダンシツ</t>
    </rPh>
    <phoneticPr fontId="4"/>
  </si>
  <si>
    <t>第２病棟３Ｆ（食堂・談話室）</t>
    <rPh sb="0" eb="1">
      <t>ダイ</t>
    </rPh>
    <rPh sb="2" eb="4">
      <t>ビョウトウ</t>
    </rPh>
    <rPh sb="7" eb="9">
      <t>ショクドウ</t>
    </rPh>
    <rPh sb="10" eb="13">
      <t>ダンワシツ</t>
    </rPh>
    <phoneticPr fontId="4"/>
  </si>
  <si>
    <t>第２病棟３Ｆ（共用部）</t>
    <rPh sb="0" eb="1">
      <t>ダイ</t>
    </rPh>
    <rPh sb="2" eb="4">
      <t>ビョウトウ</t>
    </rPh>
    <rPh sb="7" eb="9">
      <t>キョウヨウ</t>
    </rPh>
    <rPh sb="9" eb="10">
      <t>ブ</t>
    </rPh>
    <phoneticPr fontId="4"/>
  </si>
  <si>
    <t>第２病棟４Ｆ（病室）</t>
    <rPh sb="0" eb="1">
      <t>ダイ</t>
    </rPh>
    <rPh sb="2" eb="4">
      <t>ビョウトウ</t>
    </rPh>
    <rPh sb="7" eb="9">
      <t>ビョウシツ</t>
    </rPh>
    <phoneticPr fontId="4"/>
  </si>
  <si>
    <t>第２病棟４Ｆ（ナースステーション）</t>
    <rPh sb="0" eb="1">
      <t>ダイ</t>
    </rPh>
    <rPh sb="2" eb="4">
      <t>ビョウトウ</t>
    </rPh>
    <phoneticPr fontId="4"/>
  </si>
  <si>
    <t>第２病棟４Ｆ（面談室）</t>
    <rPh sb="0" eb="1">
      <t>ダイ</t>
    </rPh>
    <rPh sb="2" eb="4">
      <t>ビョウトウ</t>
    </rPh>
    <rPh sb="7" eb="10">
      <t>メンダンシツ</t>
    </rPh>
    <phoneticPr fontId="4"/>
  </si>
  <si>
    <t>第２病棟４Ｆ（共用部）</t>
    <rPh sb="0" eb="1">
      <t>ダイ</t>
    </rPh>
    <rPh sb="2" eb="4">
      <t>ビョウトウ</t>
    </rPh>
    <rPh sb="7" eb="9">
      <t>キョウヨウ</t>
    </rPh>
    <rPh sb="9" eb="10">
      <t>ブ</t>
    </rPh>
    <phoneticPr fontId="4"/>
  </si>
  <si>
    <t>第２病棟５Ｆ（病室）</t>
    <rPh sb="0" eb="1">
      <t>ダイ</t>
    </rPh>
    <rPh sb="2" eb="4">
      <t>ビョウトウ</t>
    </rPh>
    <rPh sb="7" eb="9">
      <t>ビョウシツ</t>
    </rPh>
    <phoneticPr fontId="4"/>
  </si>
  <si>
    <t>第２病棟５Ｆ（ナースステーション）</t>
    <rPh sb="0" eb="1">
      <t>ダイ</t>
    </rPh>
    <rPh sb="2" eb="4">
      <t>ビョウトウ</t>
    </rPh>
    <phoneticPr fontId="4"/>
  </si>
  <si>
    <t>第２病棟５Ｆ（面談室）</t>
    <rPh sb="0" eb="1">
      <t>ダイ</t>
    </rPh>
    <rPh sb="2" eb="4">
      <t>ビョウトウ</t>
    </rPh>
    <rPh sb="7" eb="10">
      <t>メンダンシツ</t>
    </rPh>
    <phoneticPr fontId="4"/>
  </si>
  <si>
    <t>第２病棟５Ｆ（共用部）</t>
    <rPh sb="0" eb="1">
      <t>ダイ</t>
    </rPh>
    <rPh sb="2" eb="4">
      <t>ビョウトウ</t>
    </rPh>
    <rPh sb="7" eb="9">
      <t>キョウヨウ</t>
    </rPh>
    <rPh sb="9" eb="10">
      <t>ブ</t>
    </rPh>
    <phoneticPr fontId="4"/>
  </si>
  <si>
    <t>第２病棟６Ｆ（病室）</t>
    <rPh sb="0" eb="1">
      <t>ダイ</t>
    </rPh>
    <rPh sb="2" eb="4">
      <t>ビョウトウ</t>
    </rPh>
    <rPh sb="7" eb="9">
      <t>ビョウシツ</t>
    </rPh>
    <phoneticPr fontId="4"/>
  </si>
  <si>
    <t>第２病棟６Ｆ（ナースステーション）</t>
    <rPh sb="0" eb="1">
      <t>ダイ</t>
    </rPh>
    <rPh sb="2" eb="4">
      <t>ビョウトウ</t>
    </rPh>
    <phoneticPr fontId="4"/>
  </si>
  <si>
    <t>第２病棟６Ｆ（面談室）</t>
    <rPh sb="0" eb="1">
      <t>ダイ</t>
    </rPh>
    <rPh sb="2" eb="4">
      <t>ビョウトウ</t>
    </rPh>
    <rPh sb="7" eb="10">
      <t>メンダンシツ</t>
    </rPh>
    <phoneticPr fontId="4"/>
  </si>
  <si>
    <t>第２病棟６Ｆ（共用部）</t>
    <rPh sb="0" eb="1">
      <t>ダイ</t>
    </rPh>
    <rPh sb="2" eb="4">
      <t>ビョウトウ</t>
    </rPh>
    <rPh sb="7" eb="9">
      <t>キョウヨウ</t>
    </rPh>
    <rPh sb="9" eb="10">
      <t>ブ</t>
    </rPh>
    <phoneticPr fontId="4"/>
  </si>
  <si>
    <t>第２病棟７Ｆ（設備機械室）</t>
    <rPh sb="0" eb="1">
      <t>ダイ</t>
    </rPh>
    <rPh sb="2" eb="4">
      <t>ビョウトウ</t>
    </rPh>
    <rPh sb="7" eb="9">
      <t>セツビ</t>
    </rPh>
    <rPh sb="9" eb="12">
      <t>キカイシツ</t>
    </rPh>
    <phoneticPr fontId="4"/>
  </si>
  <si>
    <t>第２病棟７Ｆ（共用部）</t>
    <rPh sb="0" eb="1">
      <t>ダイ</t>
    </rPh>
    <rPh sb="2" eb="4">
      <t>ビョウトウ</t>
    </rPh>
    <rPh sb="7" eb="9">
      <t>キョウヨウ</t>
    </rPh>
    <rPh sb="9" eb="10">
      <t>ブ</t>
    </rPh>
    <phoneticPr fontId="4"/>
  </si>
  <si>
    <t>リハビリ棟１Ｆ（理学療法室）</t>
    <rPh sb="4" eb="5">
      <t>トウ</t>
    </rPh>
    <rPh sb="8" eb="10">
      <t>リガク</t>
    </rPh>
    <rPh sb="10" eb="12">
      <t>リョウホウ</t>
    </rPh>
    <rPh sb="12" eb="13">
      <t>シツ</t>
    </rPh>
    <phoneticPr fontId="4"/>
  </si>
  <si>
    <t>リハビリ棟１Ｆ（作業療法室）</t>
    <rPh sb="4" eb="5">
      <t>トウ</t>
    </rPh>
    <rPh sb="8" eb="10">
      <t>サギョウ</t>
    </rPh>
    <rPh sb="10" eb="12">
      <t>リョウホウ</t>
    </rPh>
    <rPh sb="12" eb="13">
      <t>シツ</t>
    </rPh>
    <phoneticPr fontId="4"/>
  </si>
  <si>
    <t>リハビリ棟１Ｆ（水治療法室）</t>
    <rPh sb="4" eb="5">
      <t>トウ</t>
    </rPh>
    <rPh sb="8" eb="9">
      <t>ミズ</t>
    </rPh>
    <rPh sb="9" eb="12">
      <t>チリョウホウ</t>
    </rPh>
    <rPh sb="12" eb="13">
      <t>シツ</t>
    </rPh>
    <phoneticPr fontId="4"/>
  </si>
  <si>
    <t>リハビリ棟１Ｆ（電気治療室）</t>
    <rPh sb="4" eb="5">
      <t>トウ</t>
    </rPh>
    <rPh sb="8" eb="10">
      <t>デンキ</t>
    </rPh>
    <rPh sb="10" eb="13">
      <t>チリョウシツ</t>
    </rPh>
    <phoneticPr fontId="4"/>
  </si>
  <si>
    <t>リハビリ棟１Ｆ（言語聴覚室）</t>
    <rPh sb="4" eb="5">
      <t>トウ</t>
    </rPh>
    <rPh sb="8" eb="10">
      <t>ゲンゴ</t>
    </rPh>
    <rPh sb="10" eb="12">
      <t>チョウカク</t>
    </rPh>
    <rPh sb="12" eb="13">
      <t>シツ</t>
    </rPh>
    <phoneticPr fontId="4"/>
  </si>
  <si>
    <t>リハビリ棟１Ｆ（受付）</t>
    <rPh sb="4" eb="5">
      <t>トウ</t>
    </rPh>
    <rPh sb="8" eb="10">
      <t>ウケツケ</t>
    </rPh>
    <phoneticPr fontId="4"/>
  </si>
  <si>
    <t>リハビリ棟１Ｆ（診察室）</t>
    <rPh sb="4" eb="5">
      <t>トウ</t>
    </rPh>
    <rPh sb="8" eb="11">
      <t>シンサツシツ</t>
    </rPh>
    <phoneticPr fontId="4"/>
  </si>
  <si>
    <t>リハビリ棟１Ｆ（共用部）</t>
    <rPh sb="4" eb="5">
      <t>トウ</t>
    </rPh>
    <rPh sb="8" eb="10">
      <t>キョウヨウ</t>
    </rPh>
    <rPh sb="10" eb="11">
      <t>ブ</t>
    </rPh>
    <phoneticPr fontId="4"/>
  </si>
  <si>
    <t>リハビリ棟２Ｆ（女子更衣室）</t>
    <rPh sb="4" eb="5">
      <t>トウ</t>
    </rPh>
    <rPh sb="8" eb="10">
      <t>ジョシ</t>
    </rPh>
    <rPh sb="10" eb="13">
      <t>コウイシツ</t>
    </rPh>
    <phoneticPr fontId="4"/>
  </si>
  <si>
    <t>リハビリ棟２Ｆ（仮眠室）</t>
    <rPh sb="4" eb="5">
      <t>トウ</t>
    </rPh>
    <rPh sb="8" eb="11">
      <t>カミンシツ</t>
    </rPh>
    <phoneticPr fontId="4"/>
  </si>
  <si>
    <t>リハビリ棟２Ｆ（休憩室）</t>
    <rPh sb="4" eb="5">
      <t>トウ</t>
    </rPh>
    <rPh sb="8" eb="11">
      <t>キュウケイシツ</t>
    </rPh>
    <phoneticPr fontId="4"/>
  </si>
  <si>
    <t>リハビリ棟２Ｆ（共用部）</t>
    <rPh sb="4" eb="5">
      <t>トウ</t>
    </rPh>
    <rPh sb="8" eb="10">
      <t>キョウヨウ</t>
    </rPh>
    <rPh sb="10" eb="11">
      <t>ブ</t>
    </rPh>
    <phoneticPr fontId="4"/>
  </si>
  <si>
    <t xml:space="preserve">泌尿器科 310 </t>
    <phoneticPr fontId="4"/>
  </si>
  <si>
    <r>
      <t>(1</t>
    </r>
    <r>
      <rPr>
        <sz val="11"/>
        <color theme="1"/>
        <rFont val="ＭＳ Ｐゴシック"/>
        <family val="3"/>
        <charset val="128"/>
      </rPr>
      <t>錠</t>
    </r>
    <r>
      <rPr>
        <sz val="11"/>
        <color theme="1"/>
        <rFont val="Arial"/>
        <family val="2"/>
      </rPr>
      <t>)</t>
    </r>
    <rPh sb="2" eb="3">
      <t>ジョウ</t>
    </rPh>
    <phoneticPr fontId="4"/>
  </si>
  <si>
    <t>医事課の外来係を対象とした</t>
    <rPh sb="0" eb="3">
      <t>イジカ</t>
    </rPh>
    <rPh sb="4" eb="6">
      <t>ガイライ</t>
    </rPh>
    <rPh sb="6" eb="7">
      <t>カカリ</t>
    </rPh>
    <rPh sb="8" eb="10">
      <t>タイショウ</t>
    </rPh>
    <phoneticPr fontId="4"/>
  </si>
  <si>
    <t>補助（外国人限定）は医事課の外来係を対象とした。</t>
    <rPh sb="10" eb="13">
      <t>イジカ</t>
    </rPh>
    <rPh sb="14" eb="16">
      <t>ガイライ</t>
    </rPh>
    <rPh sb="16" eb="17">
      <t>カカリ</t>
    </rPh>
    <rPh sb="18" eb="20">
      <t>タイショウ</t>
    </rPh>
    <phoneticPr fontId="4"/>
  </si>
  <si>
    <t>（1管）</t>
    <rPh sb="2" eb="3">
      <t>カン</t>
    </rPh>
    <phoneticPr fontId="4"/>
  </si>
  <si>
    <r>
      <rPr>
        <sz val="11"/>
        <color theme="1"/>
        <rFont val="ＭＳ Ｐゴシック"/>
        <family val="3"/>
        <charset val="128"/>
      </rPr>
      <t>診療本館</t>
    </r>
    <r>
      <rPr>
        <sz val="11"/>
        <color theme="1"/>
        <rFont val="Arial"/>
        <family val="2"/>
      </rPr>
      <t xml:space="preserve"> </t>
    </r>
    <r>
      <rPr>
        <sz val="11"/>
        <color theme="1"/>
        <rFont val="ＭＳ Ｐゴシック"/>
        <family val="3"/>
        <charset val="128"/>
      </rPr>
      <t>診療部門</t>
    </r>
    <rPh sb="0" eb="2">
      <t>シンリョウ</t>
    </rPh>
    <rPh sb="2" eb="4">
      <t>ホンカン</t>
    </rPh>
    <rPh sb="5" eb="7">
      <t>シンリョウ</t>
    </rPh>
    <rPh sb="7" eb="9">
      <t>ブモン</t>
    </rPh>
    <phoneticPr fontId="4"/>
  </si>
  <si>
    <r>
      <rPr>
        <sz val="11"/>
        <color theme="1"/>
        <rFont val="ＭＳ Ｐゴシック"/>
        <family val="3"/>
        <charset val="128"/>
      </rPr>
      <t>診療本館</t>
    </r>
    <r>
      <rPr>
        <sz val="11"/>
        <color theme="1"/>
        <rFont val="Arial"/>
        <family val="2"/>
      </rPr>
      <t xml:space="preserve"> </t>
    </r>
    <r>
      <rPr>
        <sz val="11"/>
        <color theme="1"/>
        <rFont val="ＭＳ Ｐゴシック"/>
        <family val="3"/>
        <charset val="128"/>
      </rPr>
      <t>支援部門</t>
    </r>
    <rPh sb="0" eb="2">
      <t>シンリョウ</t>
    </rPh>
    <rPh sb="2" eb="4">
      <t>ホンカン</t>
    </rPh>
    <rPh sb="5" eb="7">
      <t>シエン</t>
    </rPh>
    <rPh sb="7" eb="9">
      <t>ブモン</t>
    </rPh>
    <phoneticPr fontId="4"/>
  </si>
  <si>
    <t>急性膀胱炎</t>
    <rPh sb="0" eb="2">
      <t>キュウセイ</t>
    </rPh>
    <rPh sb="2" eb="4">
      <t>ボウコウ</t>
    </rPh>
    <rPh sb="4" eb="5">
      <t>エン</t>
    </rPh>
    <phoneticPr fontId="4"/>
  </si>
  <si>
    <t>泌尿器科</t>
    <rPh sb="0" eb="4">
      <t>ヒニョウキカ</t>
    </rPh>
    <phoneticPr fontId="4"/>
  </si>
  <si>
    <t>（1カプセル）</t>
    <phoneticPr fontId="4"/>
  </si>
  <si>
    <t>・診療部門の中での[**入院]の[泌尿器科]の割合</t>
    <rPh sb="1" eb="5">
      <t>シンリョウブモン</t>
    </rPh>
    <rPh sb="6" eb="7">
      <t>ナカ</t>
    </rPh>
    <rPh sb="12" eb="14">
      <t>ニュウイン</t>
    </rPh>
    <rPh sb="17" eb="20">
      <t>ヒニョウキ</t>
    </rPh>
    <rPh sb="20" eb="21">
      <t>カ</t>
    </rPh>
    <rPh sb="23" eb="25">
      <t>ワリアイ</t>
    </rPh>
    <phoneticPr fontId="4"/>
  </si>
  <si>
    <t>泌尿器科の割合</t>
    <rPh sb="0" eb="4">
      <t>ヒニョウキカ</t>
    </rPh>
    <rPh sb="5" eb="7">
      <t>ワリアイ</t>
    </rPh>
    <phoneticPr fontId="4"/>
  </si>
  <si>
    <t>診療部門【泌尿器科】</t>
    <rPh sb="0" eb="2">
      <t>シンリョウ</t>
    </rPh>
    <rPh sb="2" eb="4">
      <t>ブモン</t>
    </rPh>
    <phoneticPr fontId="4"/>
  </si>
  <si>
    <t>泌尿器科直接費</t>
    <rPh sb="4" eb="6">
      <t>チョクセツ</t>
    </rPh>
    <rPh sb="6" eb="7">
      <t>ヒ</t>
    </rPh>
    <phoneticPr fontId="4"/>
  </si>
  <si>
    <t>泌尿器科患者数</t>
    <rPh sb="4" eb="6">
      <t>カンジャ</t>
    </rPh>
    <rPh sb="6" eb="7">
      <t>スウ</t>
    </rPh>
    <phoneticPr fontId="4"/>
  </si>
  <si>
    <r>
      <t>(1</t>
    </r>
    <r>
      <rPr>
        <sz val="11"/>
        <color theme="1"/>
        <rFont val="ＭＳ Ｐゴシック"/>
        <family val="3"/>
        <charset val="128"/>
      </rPr>
      <t>カプセル</t>
    </r>
    <r>
      <rPr>
        <sz val="11"/>
        <color theme="1"/>
        <rFont val="Arial"/>
        <family val="2"/>
      </rPr>
      <t>)</t>
    </r>
    <phoneticPr fontId="4"/>
  </si>
  <si>
    <t>[検査科]</t>
    <rPh sb="1" eb="3">
      <t>ケンサ</t>
    </rPh>
    <rPh sb="3" eb="4">
      <t>カ</t>
    </rPh>
    <rPh sb="4" eb="5">
      <t>ヤッカ</t>
    </rPh>
    <phoneticPr fontId="4"/>
  </si>
  <si>
    <t>・支援部門の中での[**外来]の[検査科]の割合</t>
    <rPh sb="1" eb="3">
      <t>シエン</t>
    </rPh>
    <rPh sb="3" eb="5">
      <t>ブモン</t>
    </rPh>
    <rPh sb="6" eb="7">
      <t>ナカ</t>
    </rPh>
    <rPh sb="12" eb="14">
      <t>ガイライ</t>
    </rPh>
    <rPh sb="17" eb="19">
      <t>ケンサ</t>
    </rPh>
    <rPh sb="19" eb="20">
      <t>カ</t>
    </rPh>
    <rPh sb="20" eb="21">
      <t>ヤッカ</t>
    </rPh>
    <rPh sb="22" eb="24">
      <t>ワリアイ</t>
    </rPh>
    <phoneticPr fontId="4"/>
  </si>
  <si>
    <t>検査科</t>
    <rPh sb="0" eb="2">
      <t>ケンサ</t>
    </rPh>
    <rPh sb="2" eb="3">
      <t>カ</t>
    </rPh>
    <phoneticPr fontId="4"/>
  </si>
  <si>
    <t>支援部門【検査部門】</t>
    <rPh sb="0" eb="2">
      <t>シエン</t>
    </rPh>
    <rPh sb="2" eb="4">
      <t>ブモン</t>
    </rPh>
    <rPh sb="5" eb="7">
      <t>ケンサ</t>
    </rPh>
    <rPh sb="7" eb="9">
      <t>ブモン</t>
    </rPh>
    <phoneticPr fontId="4"/>
  </si>
  <si>
    <t>検査部門直接費</t>
    <rPh sb="0" eb="2">
      <t>ケンサ</t>
    </rPh>
    <rPh sb="2" eb="4">
      <t>ブモン</t>
    </rPh>
    <rPh sb="4" eb="6">
      <t>チョクセツ</t>
    </rPh>
    <rPh sb="6" eb="7">
      <t>ヒ</t>
    </rPh>
    <phoneticPr fontId="4"/>
  </si>
  <si>
    <t>※参照先　S19</t>
    <rPh sb="1" eb="3">
      <t>サンショウ</t>
    </rPh>
    <rPh sb="3" eb="4">
      <t>サキ</t>
    </rPh>
    <phoneticPr fontId="4"/>
  </si>
  <si>
    <t>検査部門重みづけ係数</t>
    <rPh sb="0" eb="2">
      <t>ケンサ</t>
    </rPh>
    <rPh sb="2" eb="4">
      <t>ブモン</t>
    </rPh>
    <rPh sb="4" eb="5">
      <t>オモ</t>
    </rPh>
    <rPh sb="8" eb="10">
      <t>ケイスウ</t>
    </rPh>
    <phoneticPr fontId="4"/>
  </si>
  <si>
    <t>泌尿器科重みづけ係数</t>
    <rPh sb="0" eb="4">
      <t>ヒニョウキカ</t>
    </rPh>
    <rPh sb="3" eb="4">
      <t>カ</t>
    </rPh>
    <rPh sb="4" eb="5">
      <t>オモ</t>
    </rPh>
    <rPh sb="8" eb="10">
      <t>ケイスウ</t>
    </rPh>
    <phoneticPr fontId="4"/>
  </si>
  <si>
    <t>症例Ａ</t>
    <phoneticPr fontId="4"/>
  </si>
  <si>
    <t>症例Ａ</t>
    <rPh sb="0" eb="2">
      <t>ショウレイ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</si>
</sst>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 "/>
    <numFmt numFmtId="177" formatCode="#,##0_);[Red]\(#,##0\)"/>
    <numFmt numFmtId="178" formatCode="#,##0.0000_ "/>
    <numFmt numFmtId="179" formatCode="#,##0.000000_ "/>
    <numFmt numFmtId="180" formatCode="#,##0.0_);[Red]\(#,##0.0\)"/>
    <numFmt numFmtId="181" formatCode="#,##0.000000_);[Red]\(#,##0.000000\)"/>
    <numFmt numFmtId="182" formatCode="0.0%"/>
    <numFmt numFmtId="183" formatCode="#,##0.00000_ "/>
    <numFmt numFmtId="184" formatCode="#,##0.00_ "/>
    <numFmt numFmtId="185" formatCode="#,##0_ "/>
    <numFmt numFmtId="186" formatCode="#,##0.00\ "/>
    <numFmt numFmtId="187" formatCode="#,##0.0000_);[Red]\(#,##0.0000\)"/>
    <numFmt numFmtId="188" formatCode="#,##0.000_);[Red]\(#,##0.000\)"/>
    <numFmt numFmtId="189" formatCode="0.0000"/>
    <numFmt numFmtId="190" formatCode="#,##0.0;[Red]\-#,##0.0"/>
    <numFmt numFmtId="191" formatCode="#,##0.00_);[Red]\(#,##0.00\)"/>
  </numFmts>
  <fonts count="74">
    <font>
      <sz val="11"/>
      <color theme="1"/>
      <name val="游ゴシック"/>
      <family val="2"/>
      <charset val="128"/>
      <scheme val="minor"/>
    </font>
    <font>
      <sz val="11"/>
      <color theme="1"/>
      <name val="Yu Gothic"/>
      <family val="2"/>
      <charset val="128"/>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Arial"/>
      <family val="2"/>
    </font>
    <font>
      <sz val="11"/>
      <color theme="1"/>
      <name val="ＭＳ Ｐゴシック"/>
      <family val="2"/>
      <charset val="128"/>
    </font>
    <font>
      <sz val="12"/>
      <name val="ＭＳ 明朝"/>
      <family val="1"/>
      <charset val="128"/>
    </font>
    <font>
      <sz val="6"/>
      <name val="ＭＳ 明朝"/>
      <family val="1"/>
      <charset val="128"/>
    </font>
    <font>
      <sz val="12"/>
      <name val="Arial"/>
      <family val="2"/>
    </font>
    <font>
      <sz val="11"/>
      <name val="ＭＳ Ｐゴシック"/>
      <family val="3"/>
      <charset val="128"/>
    </font>
    <font>
      <sz val="11"/>
      <name val="Arial"/>
      <family val="2"/>
    </font>
    <font>
      <sz val="11"/>
      <name val="ＭＳ ゴシック"/>
      <family val="3"/>
      <charset val="128"/>
    </font>
    <font>
      <sz val="11"/>
      <color theme="1"/>
      <name val="ＭＳ ゴシック"/>
      <family val="3"/>
      <charset val="128"/>
    </font>
    <font>
      <sz val="10"/>
      <name val="Arial"/>
      <family val="2"/>
    </font>
    <font>
      <sz val="11"/>
      <name val="ＭＳ 明朝"/>
      <family val="1"/>
      <charset val="128"/>
    </font>
    <font>
      <sz val="11"/>
      <color theme="8"/>
      <name val="Arial"/>
      <family val="2"/>
    </font>
    <font>
      <sz val="11"/>
      <color rgb="FFFF0000"/>
      <name val="Arial"/>
      <family val="2"/>
    </font>
    <font>
      <sz val="11"/>
      <name val="ＭＳ Ｐゴシック"/>
      <family val="2"/>
      <charset val="128"/>
    </font>
    <font>
      <sz val="11"/>
      <name val="Arial"/>
      <family val="1"/>
      <charset val="128"/>
    </font>
    <font>
      <sz val="11"/>
      <name val="Yu Gothic"/>
      <family val="2"/>
      <charset val="128"/>
    </font>
    <font>
      <sz val="10"/>
      <name val="ＭＳ 明朝"/>
      <family val="1"/>
      <charset val="128"/>
    </font>
    <font>
      <b/>
      <sz val="11"/>
      <color indexed="12"/>
      <name val="ＭＳ Ｐゴシック"/>
      <family val="3"/>
      <charset val="128"/>
    </font>
    <font>
      <sz val="11"/>
      <color theme="1"/>
      <name val="Arial"/>
      <family val="2"/>
      <charset val="128"/>
    </font>
    <font>
      <sz val="11"/>
      <color theme="8"/>
      <name val="游ゴシック"/>
      <family val="2"/>
      <charset val="128"/>
      <scheme val="minor"/>
    </font>
    <font>
      <sz val="11"/>
      <name val="游ゴシック"/>
      <family val="2"/>
      <charset val="128"/>
      <scheme val="minor"/>
    </font>
    <font>
      <sz val="11"/>
      <color theme="1"/>
      <name val="游ゴシック"/>
      <family val="2"/>
      <charset val="128"/>
    </font>
    <font>
      <b/>
      <u/>
      <sz val="11"/>
      <color theme="1"/>
      <name val="Arial"/>
      <family val="2"/>
    </font>
    <font>
      <b/>
      <u/>
      <sz val="11"/>
      <color theme="1"/>
      <name val="游ゴシック"/>
      <family val="3"/>
      <charset val="128"/>
    </font>
    <font>
      <sz val="10"/>
      <color theme="1"/>
      <name val="Arial"/>
      <family val="2"/>
    </font>
    <font>
      <sz val="10"/>
      <color theme="1"/>
      <name val="游ゴシック"/>
      <family val="3"/>
      <charset val="128"/>
    </font>
    <font>
      <sz val="10"/>
      <color theme="8"/>
      <name val="Arial"/>
      <family val="2"/>
    </font>
    <font>
      <sz val="10"/>
      <color theme="1"/>
      <name val="游ゴシック"/>
      <family val="2"/>
      <charset val="128"/>
    </font>
    <font>
      <b/>
      <sz val="11"/>
      <color theme="1"/>
      <name val="Arial"/>
      <family val="2"/>
    </font>
    <font>
      <b/>
      <sz val="11"/>
      <color theme="1"/>
      <name val="游ゴシック"/>
      <family val="2"/>
      <charset val="128"/>
    </font>
    <font>
      <sz val="11"/>
      <color theme="0"/>
      <name val="游ゴシック"/>
      <family val="2"/>
      <charset val="128"/>
      <scheme val="minor"/>
    </font>
    <font>
      <sz val="8"/>
      <color theme="1"/>
      <name val="Arial"/>
      <family val="2"/>
    </font>
    <font>
      <sz val="8"/>
      <color theme="1"/>
      <name val="游ゴシック"/>
      <family val="2"/>
      <charset val="128"/>
    </font>
    <font>
      <sz val="8"/>
      <color rgb="FFFF0000"/>
      <name val="Arial"/>
      <family val="2"/>
    </font>
    <font>
      <sz val="9"/>
      <color theme="1"/>
      <name val="Arial"/>
      <family val="2"/>
    </font>
    <font>
      <sz val="9"/>
      <color theme="1"/>
      <name val="ＭＳ Ｐゴシック"/>
      <family val="3"/>
      <charset val="128"/>
    </font>
    <font>
      <sz val="9"/>
      <color theme="1"/>
      <name val="游ゴシック"/>
      <family val="2"/>
      <charset val="128"/>
    </font>
    <font>
      <sz val="6"/>
      <name val="細明朝体"/>
      <family val="3"/>
      <charset val="128"/>
    </font>
    <font>
      <b/>
      <sz val="11"/>
      <color theme="1"/>
      <name val="游ゴシック"/>
      <family val="3"/>
      <charset val="128"/>
      <scheme val="minor"/>
    </font>
    <font>
      <b/>
      <i/>
      <sz val="11"/>
      <color rgb="FFC00000"/>
      <name val="游ゴシック"/>
      <family val="3"/>
      <charset val="128"/>
      <scheme val="minor"/>
    </font>
    <font>
      <b/>
      <sz val="11"/>
      <color theme="1"/>
      <name val="游ゴシック"/>
      <family val="3"/>
      <charset val="128"/>
    </font>
    <font>
      <sz val="11"/>
      <color theme="1"/>
      <name val="游ゴシック"/>
      <family val="3"/>
      <charset val="128"/>
    </font>
    <font>
      <sz val="11"/>
      <color theme="1"/>
      <name val="Yu Gothic"/>
      <family val="2"/>
      <charset val="128"/>
    </font>
    <font>
      <sz val="11"/>
      <color theme="1"/>
      <name val="Yu Gothic UI"/>
      <family val="3"/>
      <charset val="128"/>
    </font>
    <font>
      <b/>
      <sz val="11"/>
      <color theme="8"/>
      <name val="Arial"/>
      <family val="2"/>
    </font>
    <font>
      <b/>
      <sz val="11"/>
      <color theme="1"/>
      <name val="Yu Gothic UI"/>
      <family val="3"/>
      <charset val="128"/>
    </font>
    <font>
      <sz val="12"/>
      <name val="細明朝体"/>
      <family val="3"/>
      <charset val="128"/>
    </font>
    <font>
      <sz val="9"/>
      <name val="Arial"/>
      <family val="2"/>
    </font>
    <font>
      <sz val="9"/>
      <name val="細明朝体"/>
      <family val="3"/>
      <charset val="128"/>
    </font>
    <font>
      <sz val="8"/>
      <name val="Arial"/>
      <family val="2"/>
    </font>
    <font>
      <sz val="8"/>
      <name val="細明朝体"/>
      <family val="3"/>
      <charset val="128"/>
    </font>
    <font>
      <sz val="11"/>
      <name val="細明朝体"/>
      <family val="3"/>
      <charset val="128"/>
    </font>
    <font>
      <sz val="9"/>
      <color theme="1"/>
      <name val="游ゴシック"/>
      <family val="2"/>
      <charset val="128"/>
      <scheme val="minor"/>
    </font>
    <font>
      <sz val="8"/>
      <color theme="1"/>
      <name val="游ゴシック"/>
      <family val="2"/>
      <charset val="128"/>
      <scheme val="minor"/>
    </font>
    <font>
      <u/>
      <sz val="11"/>
      <color theme="1"/>
      <name val="游ゴシック"/>
      <family val="2"/>
      <charset val="128"/>
    </font>
    <font>
      <sz val="11"/>
      <color rgb="FFFF0000"/>
      <name val="Yu Gothic UI"/>
      <family val="3"/>
      <charset val="128"/>
    </font>
    <font>
      <sz val="11"/>
      <color theme="8"/>
      <name val="Yu Gothic UI"/>
      <family val="3"/>
      <charset val="128"/>
    </font>
    <font>
      <b/>
      <sz val="12"/>
      <color theme="1"/>
      <name val="Arial"/>
      <family val="2"/>
    </font>
    <font>
      <b/>
      <sz val="16"/>
      <color theme="1"/>
      <name val="Arial"/>
      <family val="2"/>
    </font>
    <font>
      <b/>
      <i/>
      <sz val="11"/>
      <color rgb="FFC00000"/>
      <name val="Arial"/>
      <family val="2"/>
    </font>
    <font>
      <b/>
      <sz val="16"/>
      <color theme="1"/>
      <name val="游ゴシック"/>
      <family val="3"/>
      <charset val="128"/>
    </font>
    <font>
      <sz val="8"/>
      <color theme="1"/>
      <name val="游ゴシック"/>
      <family val="3"/>
      <charset val="128"/>
    </font>
    <font>
      <b/>
      <sz val="11"/>
      <name val="Arial"/>
      <family val="2"/>
    </font>
    <font>
      <sz val="11"/>
      <color rgb="FFFF0000"/>
      <name val="游ゴシック"/>
      <family val="2"/>
      <charset val="128"/>
    </font>
    <font>
      <sz val="9"/>
      <color rgb="FFFF0000"/>
      <name val="Arial"/>
      <family val="2"/>
    </font>
    <font>
      <b/>
      <sz val="12"/>
      <name val="Arial"/>
      <family val="2"/>
    </font>
    <font>
      <b/>
      <sz val="12"/>
      <name val="細明朝体"/>
      <family val="3"/>
      <charset val="128"/>
    </font>
    <font>
      <sz val="6"/>
      <color theme="1"/>
      <name val="ＭＳ Ｐゴシック"/>
      <family val="3"/>
      <charset val="128"/>
    </font>
    <font>
      <sz val="11"/>
      <color rgb="FF7030A0"/>
      <name val="游ゴシック"/>
      <family val="2"/>
      <charset val="128"/>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bgColor indexed="64"/>
      </patternFill>
    </fill>
    <fill>
      <patternFill patternType="solid">
        <fgColor rgb="FF678CCF"/>
        <bgColor indexed="64"/>
      </patternFill>
    </fill>
    <fill>
      <patternFill patternType="solid">
        <fgColor rgb="FF7698D4"/>
        <bgColor indexed="64"/>
      </patternFill>
    </fill>
    <fill>
      <patternFill patternType="solid">
        <fgColor rgb="FFFFFF00"/>
        <bgColor indexed="64"/>
      </patternFill>
    </fill>
  </fills>
  <borders count="1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medium">
        <color indexed="64"/>
      </right>
      <top/>
      <bottom/>
      <diagonal/>
    </border>
    <border>
      <left/>
      <right/>
      <top/>
      <bottom style="thin">
        <color indexed="64"/>
      </bottom>
      <diagonal/>
    </border>
    <border>
      <left style="thin">
        <color indexed="64"/>
      </left>
      <right/>
      <top/>
      <bottom style="medium">
        <color rgb="FFFF0000"/>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rgb="FFFF0000"/>
      </left>
      <right style="medium">
        <color rgb="FFFF0000"/>
      </right>
      <top style="medium">
        <color rgb="FFFF0000"/>
      </top>
      <bottom style="medium">
        <color rgb="FFFF0000"/>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style="thin">
        <color indexed="8"/>
      </top>
      <bottom style="thin">
        <color indexed="8"/>
      </bottom>
      <diagonal/>
    </border>
    <border>
      <left style="medium">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ck">
        <color rgb="FFFF0000"/>
      </left>
      <right style="thick">
        <color rgb="FFFF0000"/>
      </right>
      <top style="thick">
        <color rgb="FFFF0000"/>
      </top>
      <bottom style="thick">
        <color rgb="FFFF0000"/>
      </bottom>
      <diagonal/>
    </border>
    <border>
      <left/>
      <right style="medium">
        <color rgb="FFFF0000"/>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medium">
        <color indexed="64"/>
      </left>
      <right/>
      <top style="dotted">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611">
    <xf numFmtId="0" fontId="0" fillId="0" borderId="0" xfId="0">
      <alignment vertical="center"/>
    </xf>
    <xf numFmtId="0" fontId="3" fillId="2" borderId="0" xfId="0" applyFont="1" applyFill="1">
      <alignment vertical="center"/>
    </xf>
    <xf numFmtId="0" fontId="5" fillId="2" borderId="0" xfId="0" applyFont="1" applyFill="1">
      <alignment vertical="center"/>
    </xf>
    <xf numFmtId="38" fontId="5" fillId="2" borderId="0" xfId="1" applyFont="1" applyFill="1" applyAlignment="1">
      <alignment horizontal="right" vertical="center"/>
    </xf>
    <xf numFmtId="38" fontId="5" fillId="2" borderId="0" xfId="1" applyFont="1" applyFill="1">
      <alignment vertical="center"/>
    </xf>
    <xf numFmtId="0" fontId="6"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6" fillId="2" borderId="0" xfId="0" applyFont="1" applyFill="1">
      <alignment vertical="center"/>
    </xf>
    <xf numFmtId="38" fontId="6" fillId="2" borderId="0" xfId="1" applyFont="1" applyFill="1" applyAlignment="1">
      <alignment horizontal="left"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center" vertical="center"/>
    </xf>
    <xf numFmtId="0" fontId="12" fillId="2" borderId="7" xfId="0" applyFont="1" applyFill="1" applyBorder="1" applyAlignment="1">
      <alignment horizontal="center" vertical="center"/>
    </xf>
    <xf numFmtId="38" fontId="13" fillId="2" borderId="8" xfId="1" applyFont="1" applyFill="1" applyBorder="1" applyAlignment="1">
      <alignment horizontal="right" vertical="center"/>
    </xf>
    <xf numFmtId="38" fontId="13" fillId="2" borderId="0" xfId="1" applyFont="1" applyFill="1" applyBorder="1" applyAlignment="1">
      <alignment horizontal="right" vertical="center"/>
    </xf>
    <xf numFmtId="38" fontId="13" fillId="2" borderId="0" xfId="1" applyFont="1" applyFill="1" applyBorder="1" applyAlignment="1">
      <alignment horizontal="center" vertical="center"/>
    </xf>
    <xf numFmtId="0" fontId="9" fillId="2" borderId="11" xfId="0" applyFont="1" applyFill="1" applyBorder="1" applyAlignment="1">
      <alignment horizontal="center" vertical="center"/>
    </xf>
    <xf numFmtId="0" fontId="12" fillId="2" borderId="0" xfId="0" applyFont="1" applyFill="1" applyAlignment="1">
      <alignment horizontal="center" vertical="center"/>
    </xf>
    <xf numFmtId="38" fontId="16" fillId="2" borderId="15" xfId="1" applyFont="1" applyFill="1" applyBorder="1" applyAlignment="1">
      <alignment horizontal="right" vertical="center"/>
    </xf>
    <xf numFmtId="38" fontId="17" fillId="2" borderId="0" xfId="1" applyFont="1" applyFill="1">
      <alignment vertical="center"/>
    </xf>
    <xf numFmtId="38" fontId="9" fillId="2" borderId="11" xfId="1" applyFont="1" applyFill="1" applyBorder="1" applyAlignment="1" applyProtection="1">
      <alignment horizontal="right" vertical="center"/>
    </xf>
    <xf numFmtId="38" fontId="9" fillId="2" borderId="6" xfId="1" applyFont="1" applyFill="1" applyBorder="1" applyAlignment="1" applyProtection="1">
      <alignment horizontal="right" vertical="center"/>
    </xf>
    <xf numFmtId="38" fontId="9" fillId="2" borderId="0" xfId="1" applyFont="1" applyFill="1" applyBorder="1" applyAlignment="1" applyProtection="1">
      <alignment horizontal="right" vertical="center"/>
    </xf>
    <xf numFmtId="38" fontId="5" fillId="3" borderId="0" xfId="1" applyFont="1" applyFill="1" applyAlignment="1">
      <alignment horizontal="right" vertical="center"/>
    </xf>
    <xf numFmtId="0" fontId="9" fillId="2" borderId="19" xfId="0" applyFont="1" applyFill="1" applyBorder="1" applyAlignment="1">
      <alignment horizontal="distributed" vertical="center" wrapText="1"/>
    </xf>
    <xf numFmtId="0" fontId="11" fillId="2" borderId="19" xfId="0" applyFont="1" applyFill="1" applyBorder="1" applyAlignment="1">
      <alignment horizontal="distributed" vertical="center" wrapText="1"/>
    </xf>
    <xf numFmtId="38" fontId="9" fillId="2" borderId="25" xfId="0" applyNumberFormat="1" applyFont="1" applyFill="1" applyBorder="1" applyAlignment="1">
      <alignment horizontal="right" vertical="center" wrapText="1"/>
    </xf>
    <xf numFmtId="0" fontId="9" fillId="2" borderId="26" xfId="0" applyFont="1" applyFill="1" applyBorder="1" applyAlignment="1">
      <alignment horizontal="distributed" vertical="center" shrinkToFit="1"/>
    </xf>
    <xf numFmtId="38" fontId="18" fillId="2" borderId="25" xfId="0" applyNumberFormat="1" applyFont="1" applyFill="1" applyBorder="1" applyAlignment="1">
      <alignment horizontal="right" vertical="center" wrapText="1"/>
    </xf>
    <xf numFmtId="0" fontId="19" fillId="2" borderId="26" xfId="0" applyFont="1" applyFill="1" applyBorder="1" applyAlignment="1">
      <alignment horizontal="right" vertical="center" shrinkToFit="1"/>
    </xf>
    <xf numFmtId="0" fontId="9" fillId="2" borderId="19" xfId="0" applyFont="1" applyFill="1" applyBorder="1" applyAlignment="1">
      <alignment horizontal="right" vertical="center" shrinkToFit="1"/>
    </xf>
    <xf numFmtId="0" fontId="11" fillId="2" borderId="19" xfId="0" applyFont="1" applyFill="1" applyBorder="1" applyAlignment="1">
      <alignment horizontal="right" vertical="center" shrinkToFit="1"/>
    </xf>
    <xf numFmtId="0" fontId="9" fillId="2" borderId="19" xfId="0" applyFont="1" applyFill="1" applyBorder="1" applyAlignment="1">
      <alignment vertical="center" wrapText="1"/>
    </xf>
    <xf numFmtId="0" fontId="11" fillId="2" borderId="19" xfId="0" applyFont="1" applyFill="1" applyBorder="1" applyAlignment="1">
      <alignment vertical="center" wrapText="1"/>
    </xf>
    <xf numFmtId="0" fontId="9" fillId="2" borderId="30" xfId="0" applyFont="1" applyFill="1" applyBorder="1" applyAlignment="1">
      <alignment vertical="center" wrapText="1"/>
    </xf>
    <xf numFmtId="0" fontId="11" fillId="2" borderId="30" xfId="0" applyFont="1" applyFill="1" applyBorder="1" applyAlignment="1">
      <alignment vertical="center" wrapText="1"/>
    </xf>
    <xf numFmtId="38" fontId="9" fillId="2" borderId="19" xfId="1" applyFont="1" applyFill="1" applyBorder="1" applyAlignment="1" applyProtection="1">
      <alignment vertical="center" wrapText="1"/>
    </xf>
    <xf numFmtId="38" fontId="11" fillId="2" borderId="19" xfId="1" applyFont="1" applyFill="1" applyBorder="1" applyAlignment="1" applyProtection="1">
      <alignment vertical="center" wrapText="1"/>
    </xf>
    <xf numFmtId="0" fontId="9" fillId="2" borderId="30" xfId="0" applyFont="1" applyFill="1" applyBorder="1" applyAlignment="1">
      <alignment horizontal="distributed" vertical="center" wrapText="1"/>
    </xf>
    <xf numFmtId="0" fontId="11" fillId="2" borderId="30" xfId="0" applyFont="1" applyFill="1" applyBorder="1" applyAlignment="1">
      <alignment horizontal="distributed" vertical="center" wrapText="1"/>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38" fontId="9" fillId="2" borderId="11" xfId="1" applyFont="1" applyFill="1" applyBorder="1" applyAlignment="1" applyProtection="1">
      <alignment vertical="center" wrapText="1"/>
    </xf>
    <xf numFmtId="38" fontId="9" fillId="2" borderId="6" xfId="1" applyFont="1" applyFill="1" applyBorder="1" applyAlignment="1" applyProtection="1">
      <alignment vertical="center" wrapText="1"/>
    </xf>
    <xf numFmtId="38" fontId="9" fillId="2" borderId="0" xfId="1" applyFont="1" applyFill="1" applyBorder="1" applyAlignment="1" applyProtection="1">
      <alignment vertical="center" wrapText="1"/>
    </xf>
    <xf numFmtId="38" fontId="9" fillId="2" borderId="25" xfId="1" applyFont="1" applyFill="1" applyBorder="1" applyAlignment="1" applyProtection="1">
      <alignment horizontal="right" vertical="center" wrapText="1"/>
    </xf>
    <xf numFmtId="38" fontId="9" fillId="2" borderId="26" xfId="1" applyFont="1" applyFill="1" applyBorder="1" applyAlignment="1" applyProtection="1">
      <alignment horizontal="distributed" vertical="center" wrapText="1"/>
    </xf>
    <xf numFmtId="38" fontId="11" fillId="2" borderId="25" xfId="1" applyFont="1" applyFill="1" applyBorder="1" applyAlignment="1" applyProtection="1">
      <alignment horizontal="right" vertical="center" wrapText="1"/>
    </xf>
    <xf numFmtId="38" fontId="11" fillId="2" borderId="26" xfId="1" applyFont="1" applyFill="1" applyBorder="1" applyAlignment="1" applyProtection="1">
      <alignment horizontal="distributed" vertical="center" wrapText="1"/>
    </xf>
    <xf numFmtId="0" fontId="9" fillId="2" borderId="30" xfId="0" applyFont="1" applyFill="1" applyBorder="1" applyAlignment="1">
      <alignment horizontal="right" vertical="center" shrinkToFit="1"/>
    </xf>
    <xf numFmtId="0" fontId="11" fillId="2" borderId="30" xfId="0" applyFont="1" applyFill="1" applyBorder="1" applyAlignment="1">
      <alignment horizontal="right" vertical="center" shrinkToFit="1"/>
    </xf>
    <xf numFmtId="0" fontId="11" fillId="2" borderId="35" xfId="0" applyFont="1" applyFill="1" applyBorder="1" applyAlignment="1">
      <alignment horizontal="distributed" vertical="center" wrapText="1"/>
    </xf>
    <xf numFmtId="0" fontId="5" fillId="2" borderId="35"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3" fillId="2" borderId="0" xfId="0" applyFont="1" applyFill="1">
      <alignment vertical="center"/>
    </xf>
    <xf numFmtId="0" fontId="0" fillId="2" borderId="0" xfId="0" applyFill="1">
      <alignment vertical="center"/>
    </xf>
    <xf numFmtId="0" fontId="0" fillId="2" borderId="0" xfId="0" applyFill="1" applyAlignment="1"/>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2" xfId="0" applyFill="1" applyBorder="1" applyAlignment="1">
      <alignment horizontal="right" vertical="center"/>
    </xf>
    <xf numFmtId="0" fontId="0" fillId="2" borderId="0" xfId="0" applyFill="1" applyAlignment="1">
      <alignment horizontal="center" vertical="center"/>
    </xf>
    <xf numFmtId="0" fontId="0" fillId="2" borderId="19" xfId="0" applyFill="1" applyBorder="1">
      <alignment vertical="center"/>
    </xf>
    <xf numFmtId="0" fontId="0" fillId="2" borderId="45" xfId="0" applyFill="1" applyBorder="1" applyAlignment="1">
      <alignment horizontal="center" vertical="center"/>
    </xf>
    <xf numFmtId="0" fontId="0" fillId="2" borderId="6" xfId="0" applyFill="1" applyBorder="1">
      <alignment vertical="center"/>
    </xf>
    <xf numFmtId="0" fontId="0" fillId="2" borderId="0" xfId="0" applyFill="1" applyAlignment="1">
      <alignment horizontal="right" vertical="center"/>
    </xf>
    <xf numFmtId="176" fontId="24" fillId="2" borderId="15" xfId="0" applyNumberFormat="1" applyFont="1" applyFill="1" applyBorder="1">
      <alignment vertical="center"/>
    </xf>
    <xf numFmtId="0" fontId="0" fillId="3" borderId="15" xfId="0" applyFill="1" applyBorder="1">
      <alignment vertical="center"/>
    </xf>
    <xf numFmtId="0" fontId="0" fillId="2" borderId="47" xfId="0" applyFill="1" applyBorder="1">
      <alignment vertical="center"/>
    </xf>
    <xf numFmtId="0" fontId="0" fillId="2" borderId="48" xfId="0" applyFill="1" applyBorder="1">
      <alignment vertical="center"/>
    </xf>
    <xf numFmtId="176" fontId="0" fillId="3" borderId="0" xfId="0" applyNumberFormat="1" applyFill="1">
      <alignment vertical="center"/>
    </xf>
    <xf numFmtId="0" fontId="0" fillId="2" borderId="50" xfId="0" applyFill="1" applyBorder="1">
      <alignment vertical="center"/>
    </xf>
    <xf numFmtId="0" fontId="0" fillId="2" borderId="51" xfId="0" applyFill="1" applyBorder="1">
      <alignment vertical="center"/>
    </xf>
    <xf numFmtId="0" fontId="0" fillId="2" borderId="52" xfId="0" applyFill="1" applyBorder="1">
      <alignment vertical="center"/>
    </xf>
    <xf numFmtId="0" fontId="0" fillId="2" borderId="53" xfId="0" applyFill="1" applyBorder="1">
      <alignment vertical="center"/>
    </xf>
    <xf numFmtId="0" fontId="0" fillId="2" borderId="55" xfId="0" applyFill="1" applyBorder="1">
      <alignment vertical="center"/>
    </xf>
    <xf numFmtId="0" fontId="0" fillId="2" borderId="56" xfId="0" applyFill="1" applyBorder="1">
      <alignment vertical="center"/>
    </xf>
    <xf numFmtId="0" fontId="0" fillId="3" borderId="0" xfId="0" applyFill="1">
      <alignment vertical="center"/>
    </xf>
    <xf numFmtId="0" fontId="0" fillId="2" borderId="57" xfId="0" applyFill="1" applyBorder="1">
      <alignment vertical="center"/>
    </xf>
    <xf numFmtId="0" fontId="0" fillId="2" borderId="58" xfId="0" applyFill="1" applyBorder="1">
      <alignment vertical="center"/>
    </xf>
    <xf numFmtId="0" fontId="0" fillId="2" borderId="59" xfId="0" applyFill="1" applyBorder="1">
      <alignment vertical="center"/>
    </xf>
    <xf numFmtId="0" fontId="0" fillId="2" borderId="60" xfId="0" applyFill="1" applyBorder="1">
      <alignment vertical="center"/>
    </xf>
    <xf numFmtId="0" fontId="0" fillId="2" borderId="61" xfId="0" applyFill="1" applyBorder="1">
      <alignment vertical="center"/>
    </xf>
    <xf numFmtId="0" fontId="0" fillId="2" borderId="63" xfId="0" applyFill="1" applyBorder="1">
      <alignment vertical="center"/>
    </xf>
    <xf numFmtId="0" fontId="0" fillId="2" borderId="64" xfId="0" applyFill="1" applyBorder="1">
      <alignment vertical="center"/>
    </xf>
    <xf numFmtId="0" fontId="0" fillId="2" borderId="43" xfId="0" applyFill="1" applyBorder="1">
      <alignment vertical="center"/>
    </xf>
    <xf numFmtId="0" fontId="0" fillId="2" borderId="44" xfId="0" applyFill="1" applyBorder="1">
      <alignment vertical="center"/>
    </xf>
    <xf numFmtId="0" fontId="0" fillId="2" borderId="45" xfId="0" applyFill="1" applyBorder="1">
      <alignment vertical="center"/>
    </xf>
    <xf numFmtId="0" fontId="0" fillId="2" borderId="66" xfId="0" applyFill="1" applyBorder="1">
      <alignment vertical="center"/>
    </xf>
    <xf numFmtId="0" fontId="0" fillId="2" borderId="35" xfId="0" applyFill="1" applyBorder="1">
      <alignment vertical="center"/>
    </xf>
    <xf numFmtId="0" fontId="0" fillId="2" borderId="40" xfId="0" applyFill="1" applyBorder="1">
      <alignment vertical="center"/>
    </xf>
    <xf numFmtId="0" fontId="0" fillId="2" borderId="41" xfId="0" applyFill="1" applyBorder="1">
      <alignment vertical="center"/>
    </xf>
    <xf numFmtId="177" fontId="0" fillId="2" borderId="0" xfId="0" applyNumberFormat="1" applyFill="1">
      <alignment vertical="center"/>
    </xf>
    <xf numFmtId="177" fontId="0" fillId="2" borderId="0" xfId="0" applyNumberFormat="1" applyFill="1" applyAlignment="1">
      <alignment horizontal="right" vertical="center"/>
    </xf>
    <xf numFmtId="178" fontId="0" fillId="2" borderId="0" xfId="0" applyNumberFormat="1" applyFill="1">
      <alignment vertical="center"/>
    </xf>
    <xf numFmtId="177" fontId="25" fillId="3" borderId="15" xfId="0" applyNumberFormat="1" applyFont="1" applyFill="1" applyBorder="1">
      <alignment vertical="center"/>
    </xf>
    <xf numFmtId="177" fontId="25" fillId="2" borderId="0" xfId="0" applyNumberFormat="1" applyFont="1" applyFill="1">
      <alignment vertical="center"/>
    </xf>
    <xf numFmtId="0" fontId="0" fillId="4" borderId="0" xfId="0" applyNumberForma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5" fillId="3" borderId="0" xfId="0" applyFont="1" applyFill="1">
      <alignment vertical="center"/>
    </xf>
    <xf numFmtId="0" fontId="16" fillId="2" borderId="0" xfId="0" applyFont="1" applyFill="1">
      <alignment vertical="center"/>
    </xf>
    <xf numFmtId="0" fontId="16" fillId="2" borderId="15" xfId="0" applyFont="1" applyFill="1" applyBorder="1">
      <alignment vertical="center"/>
    </xf>
    <xf numFmtId="0" fontId="17" fillId="2" borderId="0" xfId="0" applyFont="1" applyFill="1">
      <alignment vertical="center"/>
    </xf>
    <xf numFmtId="38" fontId="14" fillId="3" borderId="0" xfId="1" applyFont="1" applyFill="1">
      <alignment vertical="center"/>
    </xf>
    <xf numFmtId="0" fontId="29" fillId="5" borderId="0" xfId="0" applyFont="1" applyFill="1">
      <alignment vertical="center"/>
    </xf>
    <xf numFmtId="38" fontId="5" fillId="2" borderId="0" xfId="0" applyNumberFormat="1" applyFont="1" applyFill="1">
      <alignment vertical="center"/>
    </xf>
    <xf numFmtId="38" fontId="31" fillId="5" borderId="7" xfId="1" applyFont="1" applyFill="1" applyBorder="1">
      <alignment vertical="center"/>
    </xf>
    <xf numFmtId="0" fontId="29" fillId="5" borderId="7" xfId="0" applyFont="1" applyFill="1" applyBorder="1">
      <alignment vertical="center"/>
    </xf>
    <xf numFmtId="38" fontId="5" fillId="3" borderId="0" xfId="1" applyFont="1" applyFill="1">
      <alignment vertical="center"/>
    </xf>
    <xf numFmtId="0" fontId="33" fillId="2" borderId="0" xfId="0" applyFont="1" applyFill="1" applyAlignment="1">
      <alignment horizontal="center" vertical="center"/>
    </xf>
    <xf numFmtId="0" fontId="34" fillId="2" borderId="0" xfId="0" applyFont="1" applyFill="1" applyAlignment="1">
      <alignment horizontal="center" vertical="center"/>
    </xf>
    <xf numFmtId="0" fontId="9" fillId="2" borderId="0" xfId="0" applyFont="1" applyFill="1" applyAlignment="1">
      <alignment horizontal="left" vertical="center"/>
    </xf>
    <xf numFmtId="38" fontId="10" fillId="2" borderId="7" xfId="1" applyFont="1" applyFill="1" applyBorder="1" applyAlignment="1" applyProtection="1">
      <alignment horizontal="center" vertical="center"/>
    </xf>
    <xf numFmtId="38" fontId="3" fillId="2" borderId="7" xfId="1" applyFont="1" applyFill="1" applyBorder="1" applyAlignment="1">
      <alignment horizontal="center" vertical="center"/>
    </xf>
    <xf numFmtId="0" fontId="3" fillId="2" borderId="7" xfId="0" applyFont="1" applyFill="1" applyBorder="1" applyAlignment="1">
      <alignment horizontal="center" vertical="center"/>
    </xf>
    <xf numFmtId="38" fontId="10" fillId="2" borderId="0" xfId="1" applyFont="1" applyFill="1" applyBorder="1" applyAlignment="1" applyProtection="1">
      <alignment horizontal="right" vertical="center"/>
    </xf>
    <xf numFmtId="0" fontId="13" fillId="2" borderId="0" xfId="0" applyFont="1" applyFill="1" applyAlignment="1">
      <alignment horizontal="right" vertical="center"/>
    </xf>
    <xf numFmtId="9" fontId="16" fillId="2" borderId="0" xfId="2" applyFont="1" applyFill="1">
      <alignment vertical="center"/>
    </xf>
    <xf numFmtId="38" fontId="10" fillId="2" borderId="7" xfId="1" applyFont="1" applyFill="1" applyBorder="1" applyAlignment="1" applyProtection="1">
      <alignment horizontal="right" vertical="center"/>
    </xf>
    <xf numFmtId="38" fontId="17" fillId="2" borderId="7" xfId="1" applyFont="1" applyFill="1" applyBorder="1">
      <alignment vertical="center"/>
    </xf>
    <xf numFmtId="9" fontId="13" fillId="2" borderId="0" xfId="2" applyFont="1" applyFill="1" applyAlignment="1">
      <alignment horizontal="right" vertical="center"/>
    </xf>
    <xf numFmtId="38" fontId="10" fillId="2" borderId="67" xfId="1" applyFont="1" applyFill="1" applyBorder="1" applyAlignment="1" applyProtection="1">
      <alignment horizontal="right" vertical="center"/>
    </xf>
    <xf numFmtId="38" fontId="16" fillId="2" borderId="67" xfId="0" applyNumberFormat="1" applyFont="1" applyFill="1" applyBorder="1">
      <alignment vertical="center"/>
    </xf>
    <xf numFmtId="0" fontId="13" fillId="2" borderId="7" xfId="0" applyFont="1" applyFill="1" applyBorder="1">
      <alignment vertical="center"/>
    </xf>
    <xf numFmtId="9" fontId="16" fillId="2" borderId="15" xfId="2" applyFont="1" applyFill="1" applyBorder="1">
      <alignment vertical="center"/>
    </xf>
    <xf numFmtId="38" fontId="11" fillId="2" borderId="0" xfId="1" applyFont="1" applyFill="1" applyBorder="1" applyAlignment="1" applyProtection="1">
      <alignment horizontal="right" vertical="center"/>
    </xf>
    <xf numFmtId="0" fontId="3" fillId="2" borderId="0" xfId="0" applyFont="1" applyFill="1" applyAlignment="1">
      <alignment horizontal="right" vertical="center"/>
    </xf>
    <xf numFmtId="38" fontId="16" fillId="2" borderId="0" xfId="0" applyNumberFormat="1" applyFont="1" applyFill="1">
      <alignment vertical="center"/>
    </xf>
    <xf numFmtId="0" fontId="11" fillId="2" borderId="0" xfId="0" applyFont="1" applyFill="1" applyAlignment="1">
      <alignment horizontal="center" vertical="center" wrapText="1"/>
    </xf>
    <xf numFmtId="38" fontId="11" fillId="2" borderId="0" xfId="1" applyFont="1" applyFill="1" applyBorder="1" applyAlignment="1" applyProtection="1">
      <alignment vertical="center" wrapText="1"/>
    </xf>
    <xf numFmtId="38" fontId="3" fillId="2" borderId="68" xfId="1" applyFont="1" applyFill="1" applyBorder="1">
      <alignment vertical="center"/>
    </xf>
    <xf numFmtId="0" fontId="5" fillId="2" borderId="69" xfId="0" applyFont="1" applyFill="1" applyBorder="1">
      <alignment vertical="center"/>
    </xf>
    <xf numFmtId="38" fontId="5" fillId="2" borderId="0" xfId="1" applyFont="1" applyFill="1" applyBorder="1">
      <alignment vertical="center"/>
    </xf>
    <xf numFmtId="38" fontId="5" fillId="6" borderId="70" xfId="1" applyFont="1" applyFill="1" applyBorder="1">
      <alignment vertical="center"/>
    </xf>
    <xf numFmtId="0" fontId="5" fillId="6" borderId="71" xfId="0" applyFont="1" applyFill="1" applyBorder="1">
      <alignment vertical="center"/>
    </xf>
    <xf numFmtId="0" fontId="3" fillId="2" borderId="0" xfId="0" applyFont="1" applyFill="1" applyAlignment="1">
      <alignment horizontal="center" vertical="center"/>
    </xf>
    <xf numFmtId="38" fontId="26" fillId="2" borderId="0" xfId="1" applyFont="1" applyFill="1" applyBorder="1" applyAlignment="1">
      <alignment horizontal="center" vertical="center"/>
    </xf>
    <xf numFmtId="38" fontId="17" fillId="6" borderId="71" xfId="1" applyFont="1" applyFill="1" applyBorder="1">
      <alignment vertical="center"/>
    </xf>
    <xf numFmtId="38" fontId="16" fillId="2" borderId="15" xfId="1" applyFont="1" applyFill="1" applyBorder="1">
      <alignment vertical="center"/>
    </xf>
    <xf numFmtId="38" fontId="5" fillId="2" borderId="70" xfId="1" applyFont="1" applyFill="1" applyBorder="1">
      <alignment vertical="center"/>
    </xf>
    <xf numFmtId="0" fontId="5" fillId="2" borderId="71" xfId="0" applyFont="1" applyFill="1" applyBorder="1">
      <alignment vertical="center"/>
    </xf>
    <xf numFmtId="38" fontId="16" fillId="2" borderId="0" xfId="1" applyFont="1" applyFill="1" applyBorder="1">
      <alignment vertical="center"/>
    </xf>
    <xf numFmtId="38" fontId="17" fillId="2" borderId="0" xfId="1" applyFont="1" applyFill="1" applyBorder="1">
      <alignment vertical="center"/>
    </xf>
    <xf numFmtId="0" fontId="5" fillId="6" borderId="70" xfId="0" applyFont="1" applyFill="1" applyBorder="1" applyAlignment="1">
      <alignment horizontal="center" vertical="center"/>
    </xf>
    <xf numFmtId="38" fontId="36" fillId="2" borderId="0" xfId="1" applyFont="1" applyFill="1" applyBorder="1">
      <alignment vertical="center"/>
    </xf>
    <xf numFmtId="0" fontId="3" fillId="6" borderId="70" xfId="0" applyFont="1" applyFill="1" applyBorder="1">
      <alignment vertical="center"/>
    </xf>
    <xf numFmtId="179" fontId="17" fillId="6" borderId="71" xfId="0" applyNumberFormat="1" applyFont="1" applyFill="1" applyBorder="1">
      <alignment vertical="center"/>
    </xf>
    <xf numFmtId="38" fontId="38" fillId="2" borderId="0" xfId="1" applyFont="1" applyFill="1" applyBorder="1">
      <alignment vertical="center"/>
    </xf>
    <xf numFmtId="0" fontId="5" fillId="6" borderId="72" xfId="0" applyFont="1" applyFill="1" applyBorder="1">
      <alignment vertical="center"/>
    </xf>
    <xf numFmtId="0" fontId="17" fillId="6" borderId="42" xfId="0" applyFont="1" applyFill="1" applyBorder="1">
      <alignment vertical="center"/>
    </xf>
    <xf numFmtId="0" fontId="5" fillId="6" borderId="0" xfId="0" applyFont="1" applyFill="1">
      <alignment vertical="center"/>
    </xf>
    <xf numFmtId="180" fontId="5" fillId="6" borderId="0" xfId="0" applyNumberFormat="1" applyFont="1" applyFill="1">
      <alignment vertical="center"/>
    </xf>
    <xf numFmtId="181" fontId="5" fillId="6" borderId="0" xfId="0" applyNumberFormat="1" applyFont="1" applyFill="1">
      <alignment vertical="center"/>
    </xf>
    <xf numFmtId="177" fontId="5" fillId="6" borderId="0" xfId="0" applyNumberFormat="1" applyFont="1" applyFill="1">
      <alignment vertical="center"/>
    </xf>
    <xf numFmtId="181" fontId="5" fillId="2" borderId="0" xfId="0" applyNumberFormat="1" applyFont="1" applyFill="1">
      <alignment vertical="center"/>
    </xf>
    <xf numFmtId="181" fontId="5" fillId="6" borderId="0" xfId="0" applyNumberFormat="1" applyFont="1" applyFill="1" applyAlignment="1">
      <alignment horizontal="right" vertical="center"/>
    </xf>
    <xf numFmtId="0" fontId="5" fillId="6" borderId="7" xfId="0" applyFont="1" applyFill="1" applyBorder="1">
      <alignment vertical="center"/>
    </xf>
    <xf numFmtId="180" fontId="39" fillId="6" borderId="7" xfId="0" applyNumberFormat="1" applyFont="1" applyFill="1" applyBorder="1" applyAlignment="1">
      <alignment horizontal="right" vertical="center"/>
    </xf>
    <xf numFmtId="181" fontId="36" fillId="6" borderId="7" xfId="0" applyNumberFormat="1" applyFont="1" applyFill="1" applyBorder="1" applyAlignment="1">
      <alignment horizontal="right" vertical="center"/>
    </xf>
    <xf numFmtId="177" fontId="39" fillId="6" borderId="7" xfId="0" applyNumberFormat="1" applyFont="1" applyFill="1" applyBorder="1" applyAlignment="1">
      <alignment horizontal="right" vertical="center"/>
    </xf>
    <xf numFmtId="0" fontId="5" fillId="2" borderId="7" xfId="0" applyFont="1" applyFill="1" applyBorder="1">
      <alignment vertical="center"/>
    </xf>
    <xf numFmtId="181" fontId="39" fillId="2" borderId="0" xfId="0" applyNumberFormat="1" applyFont="1" applyFill="1" applyAlignment="1">
      <alignment horizontal="center" vertical="center"/>
    </xf>
    <xf numFmtId="0" fontId="5" fillId="6" borderId="0" xfId="0" applyFont="1" applyFill="1" applyAlignment="1">
      <alignment horizontal="right" vertical="center"/>
    </xf>
    <xf numFmtId="180" fontId="17" fillId="6" borderId="0" xfId="1" applyNumberFormat="1" applyFont="1" applyFill="1" applyBorder="1">
      <alignment vertical="center"/>
    </xf>
    <xf numFmtId="181" fontId="16" fillId="6" borderId="0" xfId="0" applyNumberFormat="1" applyFont="1" applyFill="1">
      <alignment vertical="center"/>
    </xf>
    <xf numFmtId="177" fontId="17" fillId="6" borderId="0" xfId="0" applyNumberFormat="1" applyFont="1" applyFill="1">
      <alignment vertical="center"/>
    </xf>
    <xf numFmtId="0" fontId="5" fillId="2" borderId="0" xfId="0" applyFont="1" applyFill="1" applyAlignment="1">
      <alignment horizontal="right" vertical="center"/>
    </xf>
    <xf numFmtId="181" fontId="16" fillId="2" borderId="15" xfId="0" applyNumberFormat="1" applyFont="1" applyFill="1" applyBorder="1">
      <alignment vertical="center"/>
    </xf>
    <xf numFmtId="0" fontId="5" fillId="6" borderId="7" xfId="0" applyFont="1" applyFill="1" applyBorder="1" applyAlignment="1">
      <alignment horizontal="right" vertical="center"/>
    </xf>
    <xf numFmtId="180" fontId="17" fillId="6" borderId="7" xfId="1" applyNumberFormat="1" applyFont="1" applyFill="1" applyBorder="1">
      <alignment vertical="center"/>
    </xf>
    <xf numFmtId="181" fontId="16" fillId="6" borderId="7" xfId="0" applyNumberFormat="1" applyFont="1" applyFill="1" applyBorder="1">
      <alignment vertical="center"/>
    </xf>
    <xf numFmtId="177" fontId="5" fillId="6" borderId="7" xfId="0" applyNumberFormat="1" applyFont="1" applyFill="1" applyBorder="1">
      <alignment vertical="center"/>
    </xf>
    <xf numFmtId="181" fontId="5" fillId="6" borderId="7" xfId="0" applyNumberFormat="1" applyFont="1" applyFill="1" applyBorder="1">
      <alignment vertical="center"/>
    </xf>
    <xf numFmtId="181" fontId="11" fillId="6" borderId="7" xfId="0" applyNumberFormat="1" applyFont="1" applyFill="1" applyBorder="1" applyAlignment="1">
      <alignment horizontal="center" vertical="center"/>
    </xf>
    <xf numFmtId="177" fontId="16" fillId="6" borderId="0" xfId="0" applyNumberFormat="1" applyFont="1" applyFill="1">
      <alignment vertical="center"/>
    </xf>
    <xf numFmtId="180" fontId="5" fillId="2" borderId="0" xfId="0" applyNumberFormat="1" applyFont="1" applyFill="1">
      <alignment vertical="center"/>
    </xf>
    <xf numFmtId="177" fontId="5" fillId="2" borderId="0" xfId="0" applyNumberFormat="1" applyFont="1" applyFill="1">
      <alignment vertical="center"/>
    </xf>
    <xf numFmtId="0" fontId="5" fillId="2" borderId="70" xfId="0" applyFont="1" applyFill="1" applyBorder="1">
      <alignment vertical="center"/>
    </xf>
    <xf numFmtId="38" fontId="5" fillId="2" borderId="71" xfId="1" applyFont="1" applyFill="1" applyBorder="1">
      <alignment vertical="center"/>
    </xf>
    <xf numFmtId="0" fontId="5" fillId="2" borderId="50" xfId="0" applyFont="1" applyFill="1" applyBorder="1">
      <alignment vertical="center"/>
    </xf>
    <xf numFmtId="38" fontId="5" fillId="2" borderId="50" xfId="1" applyFont="1" applyFill="1" applyBorder="1">
      <alignment vertical="center"/>
    </xf>
    <xf numFmtId="182" fontId="16" fillId="2" borderId="15" xfId="2" applyNumberFormat="1" applyFont="1" applyFill="1" applyBorder="1">
      <alignment vertical="center"/>
    </xf>
    <xf numFmtId="38" fontId="5" fillId="2" borderId="74" xfId="1" applyFont="1" applyFill="1" applyBorder="1">
      <alignment vertical="center"/>
    </xf>
    <xf numFmtId="38" fontId="5" fillId="2" borderId="76" xfId="1" applyFont="1" applyFill="1" applyBorder="1">
      <alignment vertical="center"/>
    </xf>
    <xf numFmtId="38" fontId="5" fillId="2" borderId="63" xfId="1" applyFont="1" applyFill="1" applyBorder="1">
      <alignment vertical="center"/>
    </xf>
    <xf numFmtId="38" fontId="5" fillId="7" borderId="50" xfId="1" applyFont="1" applyFill="1" applyBorder="1">
      <alignment vertical="center"/>
    </xf>
    <xf numFmtId="0" fontId="5" fillId="6" borderId="50" xfId="0" applyFont="1" applyFill="1" applyBorder="1">
      <alignment vertical="center"/>
    </xf>
    <xf numFmtId="38" fontId="5" fillId="6" borderId="50" xfId="1" applyFont="1" applyFill="1" applyBorder="1">
      <alignment vertical="center"/>
    </xf>
    <xf numFmtId="0" fontId="5" fillId="2" borderId="72" xfId="0" applyFont="1" applyFill="1" applyBorder="1">
      <alignment vertical="center"/>
    </xf>
    <xf numFmtId="38" fontId="5" fillId="2" borderId="7" xfId="1" applyFont="1" applyFill="1" applyBorder="1">
      <alignment vertical="center"/>
    </xf>
    <xf numFmtId="38" fontId="5" fillId="2" borderId="42" xfId="1" applyFont="1" applyFill="1" applyBorder="1">
      <alignment vertical="center"/>
    </xf>
    <xf numFmtId="38" fontId="16" fillId="2" borderId="0" xfId="1" applyFont="1" applyFill="1">
      <alignment vertical="center"/>
    </xf>
    <xf numFmtId="38" fontId="11" fillId="3" borderId="0" xfId="1" applyFont="1" applyFill="1">
      <alignment vertical="center"/>
    </xf>
    <xf numFmtId="38" fontId="17" fillId="2" borderId="0" xfId="0" applyNumberFormat="1" applyFont="1" applyFill="1">
      <alignment vertical="center"/>
    </xf>
    <xf numFmtId="0" fontId="5" fillId="2" borderId="0" xfId="0" applyFont="1" applyFill="1" applyAlignment="1">
      <alignment horizontal="center" vertical="center"/>
    </xf>
    <xf numFmtId="38" fontId="16" fillId="2" borderId="77" xfId="1" applyFont="1" applyFill="1" applyBorder="1">
      <alignment vertical="center"/>
    </xf>
    <xf numFmtId="0" fontId="11" fillId="2" borderId="0" xfId="0" applyFont="1" applyFill="1">
      <alignment vertical="center"/>
    </xf>
    <xf numFmtId="38" fontId="16" fillId="2" borderId="15" xfId="0" applyNumberFormat="1" applyFont="1" applyFill="1" applyBorder="1">
      <alignment vertical="center"/>
    </xf>
    <xf numFmtId="0" fontId="33" fillId="2" borderId="0" xfId="0" applyFont="1" applyFill="1">
      <alignment vertical="center"/>
    </xf>
    <xf numFmtId="0" fontId="45" fillId="2" borderId="0" xfId="0" applyFont="1" applyFill="1">
      <alignment vertical="center"/>
    </xf>
    <xf numFmtId="0" fontId="5" fillId="5" borderId="0" xfId="0" applyFont="1" applyFill="1">
      <alignment vertical="center"/>
    </xf>
    <xf numFmtId="0" fontId="5" fillId="5" borderId="7" xfId="0" applyFont="1" applyFill="1" applyBorder="1">
      <alignment vertical="center"/>
    </xf>
    <xf numFmtId="38" fontId="5" fillId="5" borderId="7" xfId="1" applyFont="1" applyFill="1" applyBorder="1" applyAlignment="1">
      <alignment horizontal="right" vertical="center"/>
    </xf>
    <xf numFmtId="0" fontId="26" fillId="5" borderId="0" xfId="0" applyFont="1" applyFill="1">
      <alignment vertical="center"/>
    </xf>
    <xf numFmtId="0" fontId="5" fillId="0" borderId="0" xfId="0" applyFont="1">
      <alignment vertical="center"/>
    </xf>
    <xf numFmtId="38" fontId="17" fillId="5" borderId="0" xfId="1" applyFont="1" applyFill="1">
      <alignment vertical="center"/>
    </xf>
    <xf numFmtId="38" fontId="17" fillId="5" borderId="0" xfId="0" applyNumberFormat="1" applyFont="1" applyFill="1">
      <alignment vertical="center"/>
    </xf>
    <xf numFmtId="38" fontId="17" fillId="5" borderId="77" xfId="0" applyNumberFormat="1" applyFont="1" applyFill="1" applyBorder="1">
      <alignment vertical="center"/>
    </xf>
    <xf numFmtId="0" fontId="5" fillId="5" borderId="80" xfId="0" applyFont="1" applyFill="1" applyBorder="1">
      <alignment vertical="center"/>
    </xf>
    <xf numFmtId="183" fontId="17" fillId="5" borderId="81" xfId="0" applyNumberFormat="1" applyFont="1" applyFill="1" applyBorder="1">
      <alignment vertical="center"/>
    </xf>
    <xf numFmtId="0" fontId="5" fillId="5" borderId="80" xfId="0" applyFont="1" applyFill="1" applyBorder="1" applyAlignment="1">
      <alignment horizontal="right" vertical="center"/>
    </xf>
    <xf numFmtId="183" fontId="16" fillId="5" borderId="81" xfId="0" applyNumberFormat="1" applyFont="1" applyFill="1" applyBorder="1">
      <alignment vertical="center"/>
    </xf>
    <xf numFmtId="0" fontId="5" fillId="5" borderId="82" xfId="0" applyFont="1" applyFill="1" applyBorder="1">
      <alignment vertical="center"/>
    </xf>
    <xf numFmtId="183" fontId="16" fillId="5" borderId="83" xfId="0" applyNumberFormat="1" applyFont="1" applyFill="1" applyBorder="1">
      <alignment vertical="center"/>
    </xf>
    <xf numFmtId="38" fontId="5" fillId="5" borderId="0" xfId="1" applyFont="1" applyFill="1" applyBorder="1">
      <alignment vertical="center"/>
    </xf>
    <xf numFmtId="38" fontId="16" fillId="5" borderId="7" xfId="1" applyFont="1" applyFill="1" applyBorder="1">
      <alignment vertical="center"/>
    </xf>
    <xf numFmtId="38" fontId="17" fillId="5" borderId="0" xfId="1" applyFont="1" applyFill="1" applyBorder="1">
      <alignment vertical="center"/>
    </xf>
    <xf numFmtId="38" fontId="16" fillId="5" borderId="0" xfId="1" applyFont="1" applyFill="1" applyBorder="1">
      <alignment vertical="center"/>
    </xf>
    <xf numFmtId="0" fontId="17" fillId="5" borderId="0" xfId="0" applyFont="1" applyFill="1">
      <alignment vertical="center"/>
    </xf>
    <xf numFmtId="0" fontId="5" fillId="5" borderId="0" xfId="0" applyFont="1" applyFill="1" applyAlignment="1">
      <alignment horizontal="center" vertical="center"/>
    </xf>
    <xf numFmtId="38" fontId="16" fillId="5" borderId="77" xfId="1" applyFont="1" applyFill="1" applyBorder="1">
      <alignment vertical="center"/>
    </xf>
    <xf numFmtId="0" fontId="26" fillId="5" borderId="0" xfId="0" applyFont="1" applyFill="1" applyAlignment="1">
      <alignment horizontal="center" vertical="center"/>
    </xf>
    <xf numFmtId="38" fontId="5" fillId="0" borderId="0" xfId="1" applyFont="1" applyFill="1">
      <alignment vertical="center"/>
    </xf>
    <xf numFmtId="0" fontId="5" fillId="2" borderId="0" xfId="0" applyFont="1" applyFill="1" applyAlignment="1">
      <alignment vertical="center" wrapText="1"/>
    </xf>
    <xf numFmtId="38" fontId="17" fillId="2" borderId="15" xfId="1" applyFont="1" applyFill="1" applyBorder="1">
      <alignment vertical="center"/>
    </xf>
    <xf numFmtId="177" fontId="5" fillId="2" borderId="40" xfId="0" applyNumberFormat="1" applyFont="1" applyFill="1" applyBorder="1">
      <alignment vertical="center"/>
    </xf>
    <xf numFmtId="184" fontId="5" fillId="2" borderId="0" xfId="0" applyNumberFormat="1" applyFont="1" applyFill="1">
      <alignment vertical="center"/>
    </xf>
    <xf numFmtId="177" fontId="26" fillId="2" borderId="40" xfId="0" applyNumberFormat="1" applyFont="1" applyFill="1" applyBorder="1" applyAlignment="1">
      <alignment vertical="center" wrapText="1"/>
    </xf>
    <xf numFmtId="185" fontId="5" fillId="2" borderId="0" xfId="0" applyNumberFormat="1" applyFont="1" applyFill="1">
      <alignment vertical="center"/>
    </xf>
    <xf numFmtId="185" fontId="48" fillId="2" borderId="0" xfId="0" applyNumberFormat="1" applyFont="1" applyFill="1">
      <alignment vertical="center"/>
    </xf>
    <xf numFmtId="177" fontId="17" fillId="2" borderId="0" xfId="0" applyNumberFormat="1" applyFont="1" applyFill="1">
      <alignment vertical="center"/>
    </xf>
    <xf numFmtId="177" fontId="16" fillId="2" borderId="0" xfId="0" applyNumberFormat="1" applyFont="1" applyFill="1">
      <alignment vertical="center"/>
    </xf>
    <xf numFmtId="0" fontId="47" fillId="2" borderId="0" xfId="0" applyFont="1" applyFill="1">
      <alignment vertical="center"/>
    </xf>
    <xf numFmtId="185" fontId="11" fillId="2" borderId="0" xfId="0" applyNumberFormat="1" applyFont="1" applyFill="1">
      <alignment vertical="center"/>
    </xf>
    <xf numFmtId="177" fontId="17" fillId="2" borderId="84" xfId="0" applyNumberFormat="1" applyFont="1" applyFill="1" applyBorder="1">
      <alignment vertical="center"/>
    </xf>
    <xf numFmtId="0" fontId="23" fillId="2" borderId="0" xfId="0" applyFont="1" applyFill="1" applyAlignment="1">
      <alignment horizontal="right" vertical="center"/>
    </xf>
    <xf numFmtId="177" fontId="16" fillId="2" borderId="84" xfId="0" applyNumberFormat="1" applyFont="1" applyFill="1" applyBorder="1">
      <alignment vertical="center"/>
    </xf>
    <xf numFmtId="182" fontId="5" fillId="2" borderId="0" xfId="2" applyNumberFormat="1" applyFont="1" applyFill="1">
      <alignment vertical="center"/>
    </xf>
    <xf numFmtId="177" fontId="33" fillId="2" borderId="0" xfId="0" applyNumberFormat="1" applyFont="1" applyFill="1">
      <alignment vertical="center"/>
    </xf>
    <xf numFmtId="0" fontId="34" fillId="2" borderId="0" xfId="0" applyFont="1" applyFill="1" applyAlignment="1">
      <alignment horizontal="right" vertical="center"/>
    </xf>
    <xf numFmtId="184" fontId="49" fillId="2" borderId="77" xfId="0" applyNumberFormat="1" applyFont="1" applyFill="1" applyBorder="1">
      <alignment vertical="center"/>
    </xf>
    <xf numFmtId="185" fontId="33" fillId="2" borderId="0" xfId="0" applyNumberFormat="1" applyFont="1" applyFill="1">
      <alignment vertical="center"/>
    </xf>
    <xf numFmtId="185" fontId="50" fillId="2" borderId="0" xfId="0" applyNumberFormat="1" applyFont="1" applyFill="1">
      <alignment vertical="center"/>
    </xf>
    <xf numFmtId="0" fontId="5" fillId="2" borderId="2" xfId="0" applyFont="1" applyFill="1" applyBorder="1" applyAlignment="1">
      <alignment horizontal="center" vertical="center"/>
    </xf>
    <xf numFmtId="0" fontId="5" fillId="2" borderId="19" xfId="0" applyFont="1" applyFill="1" applyBorder="1">
      <alignment vertical="center"/>
    </xf>
    <xf numFmtId="0" fontId="5" fillId="2" borderId="6" xfId="0" applyFont="1" applyFill="1" applyBorder="1">
      <alignment vertical="center"/>
    </xf>
    <xf numFmtId="0" fontId="5" fillId="2" borderId="42" xfId="0" applyFont="1" applyFill="1" applyBorder="1" applyAlignment="1">
      <alignment horizontal="right" vertical="center"/>
    </xf>
    <xf numFmtId="0" fontId="46" fillId="2" borderId="0" xfId="0" applyFont="1" applyFill="1" applyAlignment="1">
      <alignment horizontal="center" vertical="center"/>
    </xf>
    <xf numFmtId="0" fontId="5" fillId="2" borderId="42" xfId="0" applyFont="1" applyFill="1" applyBorder="1" applyAlignment="1">
      <alignment horizontal="center" vertical="center"/>
    </xf>
    <xf numFmtId="0" fontId="5" fillId="2" borderId="73" xfId="0" applyFont="1" applyFill="1" applyBorder="1" applyAlignment="1">
      <alignment horizontal="right" vertical="center"/>
    </xf>
    <xf numFmtId="40" fontId="16" fillId="2" borderId="15" xfId="1" applyNumberFormat="1" applyFont="1" applyFill="1" applyBorder="1">
      <alignment vertical="center"/>
    </xf>
    <xf numFmtId="0" fontId="5" fillId="2" borderId="85"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8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6" xfId="0" applyFont="1" applyFill="1" applyBorder="1" applyAlignment="1">
      <alignment horizontal="center" vertical="center"/>
    </xf>
    <xf numFmtId="0" fontId="48" fillId="2" borderId="0" xfId="0" applyFont="1" applyFill="1">
      <alignment vertical="center"/>
    </xf>
    <xf numFmtId="180" fontId="48" fillId="2" borderId="0" xfId="0" applyNumberFormat="1" applyFont="1" applyFill="1">
      <alignment vertical="center"/>
    </xf>
    <xf numFmtId="0" fontId="5" fillId="2" borderId="87" xfId="0" applyFont="1" applyFill="1" applyBorder="1" applyAlignment="1">
      <alignment horizontal="center" vertical="center"/>
    </xf>
    <xf numFmtId="0" fontId="5" fillId="2" borderId="88" xfId="0" applyFont="1" applyFill="1" applyBorder="1" applyAlignment="1">
      <alignment horizontal="left" vertical="center"/>
    </xf>
    <xf numFmtId="186" fontId="9" fillId="2" borderId="48" xfId="0" applyNumberFormat="1" applyFont="1" applyFill="1" applyBorder="1">
      <alignment vertical="center"/>
    </xf>
    <xf numFmtId="186" fontId="9" fillId="2" borderId="6" xfId="0" applyNumberFormat="1" applyFont="1" applyFill="1" applyBorder="1">
      <alignment vertical="center"/>
    </xf>
    <xf numFmtId="186" fontId="9" fillId="2" borderId="0" xfId="0" applyNumberFormat="1" applyFont="1" applyFill="1">
      <alignment vertical="center"/>
    </xf>
    <xf numFmtId="0" fontId="48" fillId="2" borderId="50" xfId="0" applyFont="1" applyFill="1" applyBorder="1">
      <alignment vertical="center"/>
    </xf>
    <xf numFmtId="0" fontId="5" fillId="2" borderId="90" xfId="0" applyFont="1" applyFill="1" applyBorder="1" applyAlignment="1">
      <alignment horizontal="left" vertical="center"/>
    </xf>
    <xf numFmtId="186" fontId="9" fillId="2" borderId="91" xfId="0" applyNumberFormat="1" applyFont="1" applyFill="1" applyBorder="1">
      <alignment vertical="center"/>
    </xf>
    <xf numFmtId="0" fontId="5" fillId="2" borderId="93" xfId="0" applyFont="1" applyFill="1" applyBorder="1" applyAlignment="1">
      <alignment horizontal="left" vertical="center"/>
    </xf>
    <xf numFmtId="186" fontId="9" fillId="2" borderId="94" xfId="0" applyNumberFormat="1" applyFont="1" applyFill="1" applyBorder="1">
      <alignment vertical="center"/>
    </xf>
    <xf numFmtId="186" fontId="9" fillId="3" borderId="0" xfId="0" applyNumberFormat="1" applyFont="1" applyFill="1">
      <alignment vertical="center"/>
    </xf>
    <xf numFmtId="186" fontId="5" fillId="3" borderId="0" xfId="0" applyNumberFormat="1" applyFont="1" applyFill="1">
      <alignment vertical="center"/>
    </xf>
    <xf numFmtId="0" fontId="5" fillId="2" borderId="97" xfId="0" applyFont="1" applyFill="1" applyBorder="1" applyAlignment="1">
      <alignment horizontal="left" vertical="center"/>
    </xf>
    <xf numFmtId="186" fontId="9" fillId="2" borderId="95" xfId="0" applyNumberFormat="1" applyFont="1" applyFill="1" applyBorder="1">
      <alignment vertical="center"/>
    </xf>
    <xf numFmtId="0" fontId="5" fillId="2" borderId="99" xfId="0" applyFont="1" applyFill="1" applyBorder="1" applyAlignment="1">
      <alignment horizontal="center" vertical="center"/>
    </xf>
    <xf numFmtId="0" fontId="5" fillId="2" borderId="67" xfId="0" applyFont="1" applyFill="1" applyBorder="1" applyAlignment="1">
      <alignment horizontal="left" vertical="center"/>
    </xf>
    <xf numFmtId="186" fontId="9" fillId="2" borderId="51" xfId="0" applyNumberFormat="1" applyFont="1" applyFill="1" applyBorder="1">
      <alignment vertical="center"/>
    </xf>
    <xf numFmtId="0" fontId="5" fillId="2" borderId="100" xfId="0" applyFont="1" applyFill="1" applyBorder="1" applyAlignment="1">
      <alignment horizontal="center" vertical="center"/>
    </xf>
    <xf numFmtId="0" fontId="5" fillId="2" borderId="101" xfId="0" applyFont="1" applyFill="1" applyBorder="1" applyAlignment="1">
      <alignment horizontal="left" vertical="center"/>
    </xf>
    <xf numFmtId="186" fontId="9" fillId="2" borderId="53" xfId="0" applyNumberFormat="1" applyFont="1" applyFill="1" applyBorder="1">
      <alignment vertical="center"/>
    </xf>
    <xf numFmtId="0" fontId="5" fillId="2" borderId="102" xfId="0" applyFont="1" applyFill="1" applyBorder="1" applyAlignment="1">
      <alignment horizontal="center" vertical="center"/>
    </xf>
    <xf numFmtId="0" fontId="5" fillId="2" borderId="40" xfId="0" applyFont="1" applyFill="1" applyBorder="1" applyAlignment="1">
      <alignment horizontal="center" vertical="center"/>
    </xf>
    <xf numFmtId="186" fontId="9" fillId="2" borderId="56" xfId="0" applyNumberFormat="1" applyFont="1" applyFill="1" applyBorder="1">
      <alignment vertical="center"/>
    </xf>
    <xf numFmtId="0" fontId="5" fillId="2" borderId="104" xfId="0" applyFont="1" applyFill="1" applyBorder="1" applyAlignment="1">
      <alignment horizontal="left" vertical="center"/>
    </xf>
    <xf numFmtId="186" fontId="9" fillId="2" borderId="105" xfId="0" applyNumberFormat="1" applyFont="1" applyFill="1" applyBorder="1">
      <alignment vertical="center"/>
    </xf>
    <xf numFmtId="0" fontId="52" fillId="2" borderId="106" xfId="0" applyFont="1" applyFill="1" applyBorder="1" applyAlignment="1">
      <alignment horizontal="left" vertical="center"/>
    </xf>
    <xf numFmtId="186" fontId="9" fillId="2" borderId="96" xfId="0" applyNumberFormat="1" applyFont="1" applyFill="1" applyBorder="1">
      <alignment vertical="center"/>
    </xf>
    <xf numFmtId="0" fontId="5" fillId="2" borderId="7" xfId="0" applyFont="1" applyFill="1" applyBorder="1" applyAlignment="1">
      <alignment horizontal="left" vertical="center"/>
    </xf>
    <xf numFmtId="186" fontId="9" fillId="2" borderId="64" xfId="0" applyNumberFormat="1" applyFont="1" applyFill="1" applyBorder="1">
      <alignment vertical="center"/>
    </xf>
    <xf numFmtId="0" fontId="54" fillId="2" borderId="90" xfId="0" applyFont="1" applyFill="1" applyBorder="1" applyAlignment="1">
      <alignment horizontal="left" vertical="center"/>
    </xf>
    <xf numFmtId="0" fontId="5" fillId="2" borderId="96" xfId="0" applyFont="1" applyFill="1" applyBorder="1">
      <alignment vertical="center"/>
    </xf>
    <xf numFmtId="0" fontId="52" fillId="2" borderId="93" xfId="0" applyFont="1" applyFill="1" applyBorder="1" applyAlignment="1">
      <alignment horizontal="left" vertical="center"/>
    </xf>
    <xf numFmtId="0" fontId="5" fillId="2" borderId="109" xfId="0" applyFont="1" applyFill="1" applyBorder="1" applyAlignment="1">
      <alignment horizontal="left" vertical="center"/>
    </xf>
    <xf numFmtId="0" fontId="5" fillId="2" borderId="91" xfId="0" applyFont="1" applyFill="1" applyBorder="1">
      <alignment vertical="center"/>
    </xf>
    <xf numFmtId="0" fontId="5" fillId="2" borderId="106" xfId="0" applyFont="1" applyFill="1" applyBorder="1" applyAlignment="1">
      <alignment horizontal="left" vertical="center"/>
    </xf>
    <xf numFmtId="0" fontId="5" fillId="2" borderId="94" xfId="0" applyFont="1" applyFill="1" applyBorder="1">
      <alignment vertical="center"/>
    </xf>
    <xf numFmtId="0" fontId="5" fillId="2" borderId="112" xfId="0" applyFont="1" applyFill="1" applyBorder="1" applyAlignment="1">
      <alignment horizontal="left" vertical="center"/>
    </xf>
    <xf numFmtId="186" fontId="9" fillId="2" borderId="113" xfId="0" applyNumberFormat="1" applyFont="1" applyFill="1" applyBorder="1">
      <alignment vertical="center"/>
    </xf>
    <xf numFmtId="0" fontId="5" fillId="2" borderId="114" xfId="0" applyFont="1" applyFill="1" applyBorder="1" applyAlignment="1">
      <alignment horizontal="left" vertical="center"/>
    </xf>
    <xf numFmtId="0" fontId="5" fillId="2" borderId="73" xfId="0" applyFont="1" applyFill="1" applyBorder="1" applyAlignment="1">
      <alignment horizontal="left" vertical="center"/>
    </xf>
    <xf numFmtId="186" fontId="9" fillId="2" borderId="98" xfId="0" applyNumberFormat="1" applyFont="1" applyFill="1" applyBorder="1">
      <alignment vertical="center"/>
    </xf>
    <xf numFmtId="0" fontId="11" fillId="2" borderId="93" xfId="0" applyFont="1" applyFill="1" applyBorder="1" applyAlignment="1">
      <alignment horizontal="left" vertical="center"/>
    </xf>
    <xf numFmtId="0" fontId="11" fillId="2" borderId="116" xfId="0" applyFont="1" applyFill="1" applyBorder="1" applyAlignment="1">
      <alignment horizontal="left" vertical="center"/>
    </xf>
    <xf numFmtId="0" fontId="5" fillId="2" borderId="117" xfId="0" applyFont="1" applyFill="1" applyBorder="1" applyAlignment="1">
      <alignment horizontal="left" vertical="center"/>
    </xf>
    <xf numFmtId="0" fontId="11" fillId="2" borderId="114" xfId="0" applyFont="1" applyFill="1" applyBorder="1" applyAlignment="1">
      <alignment horizontal="left" vertical="center"/>
    </xf>
    <xf numFmtId="0" fontId="11" fillId="2" borderId="90" xfId="0" applyFont="1" applyFill="1" applyBorder="1" applyAlignment="1">
      <alignment horizontal="left" vertical="center"/>
    </xf>
    <xf numFmtId="0" fontId="5" fillId="2" borderId="89" xfId="0" applyFont="1" applyFill="1" applyBorder="1" applyAlignment="1">
      <alignment horizontal="center" vertical="center"/>
    </xf>
    <xf numFmtId="0" fontId="5" fillId="2" borderId="118" xfId="0" applyFont="1" applyFill="1" applyBorder="1" applyAlignment="1">
      <alignment horizontal="left" vertical="center"/>
    </xf>
    <xf numFmtId="186" fontId="5" fillId="2" borderId="0" xfId="0" applyNumberFormat="1" applyFont="1" applyFill="1">
      <alignment vertical="center"/>
    </xf>
    <xf numFmtId="0" fontId="5" fillId="2" borderId="119" xfId="0" applyFont="1" applyFill="1" applyBorder="1" applyAlignment="1">
      <alignment horizontal="center" vertical="center"/>
    </xf>
    <xf numFmtId="0" fontId="5" fillId="2" borderId="120" xfId="0" applyFont="1" applyFill="1" applyBorder="1" applyAlignment="1">
      <alignment horizontal="left" vertical="center"/>
    </xf>
    <xf numFmtId="186" fontId="9" fillId="2" borderId="121" xfId="0" applyNumberFormat="1" applyFont="1" applyFill="1" applyBorder="1">
      <alignment vertical="center"/>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xf>
    <xf numFmtId="186" fontId="9" fillId="2" borderId="124" xfId="0" applyNumberFormat="1" applyFont="1" applyFill="1" applyBorder="1">
      <alignment vertical="center"/>
    </xf>
    <xf numFmtId="186" fontId="9" fillId="2" borderId="40" xfId="0" applyNumberFormat="1" applyFont="1" applyFill="1" applyBorder="1">
      <alignment vertical="center"/>
    </xf>
    <xf numFmtId="186" fontId="9" fillId="2" borderId="41" xfId="0" applyNumberFormat="1" applyFont="1" applyFill="1" applyBorder="1">
      <alignment vertical="center"/>
    </xf>
    <xf numFmtId="0" fontId="0" fillId="2" borderId="7" xfId="0" applyFill="1" applyBorder="1">
      <alignment vertical="center"/>
    </xf>
    <xf numFmtId="0" fontId="0" fillId="2" borderId="7" xfId="0" applyFill="1" applyBorder="1" applyAlignment="1">
      <alignment horizontal="center" vertical="center"/>
    </xf>
    <xf numFmtId="0" fontId="57" fillId="2" borderId="0" xfId="0" applyFont="1" applyFill="1">
      <alignment vertical="center"/>
    </xf>
    <xf numFmtId="0" fontId="0" fillId="2" borderId="0" xfId="0" applyFill="1" applyAlignment="1">
      <alignment vertical="center" wrapText="1"/>
    </xf>
    <xf numFmtId="0" fontId="0" fillId="6" borderId="7" xfId="0" applyFill="1" applyBorder="1">
      <alignment vertical="center"/>
    </xf>
    <xf numFmtId="0" fontId="0" fillId="6" borderId="7" xfId="0" applyFill="1" applyBorder="1" applyAlignment="1">
      <alignment horizontal="center" vertical="center"/>
    </xf>
    <xf numFmtId="31" fontId="0" fillId="2" borderId="0" xfId="0" applyNumberFormat="1" applyFill="1">
      <alignment vertical="center"/>
    </xf>
    <xf numFmtId="180" fontId="0" fillId="2" borderId="0" xfId="0" applyNumberFormat="1" applyFill="1">
      <alignment vertical="center"/>
    </xf>
    <xf numFmtId="178" fontId="24" fillId="2" borderId="15" xfId="0" applyNumberFormat="1" applyFont="1" applyFill="1" applyBorder="1">
      <alignment vertical="center"/>
    </xf>
    <xf numFmtId="180" fontId="58" fillId="2" borderId="7" xfId="0" applyNumberFormat="1" applyFont="1" applyFill="1" applyBorder="1" applyAlignment="1">
      <alignment horizontal="center" vertical="center"/>
    </xf>
    <xf numFmtId="180" fontId="24" fillId="2" borderId="0" xfId="0" applyNumberFormat="1" applyFont="1" applyFill="1">
      <alignment vertical="center"/>
    </xf>
    <xf numFmtId="180" fontId="0" fillId="2" borderId="0" xfId="0" applyNumberFormat="1" applyFill="1" applyAlignment="1">
      <alignment horizontal="right" vertical="center"/>
    </xf>
    <xf numFmtId="178" fontId="25" fillId="3" borderId="15" xfId="0" applyNumberFormat="1" applyFont="1" applyFill="1" applyBorder="1">
      <alignment vertical="center"/>
    </xf>
    <xf numFmtId="177" fontId="25" fillId="3" borderId="1" xfId="0" applyNumberFormat="1" applyFont="1" applyFill="1" applyBorder="1">
      <alignment vertical="center"/>
    </xf>
    <xf numFmtId="177" fontId="25" fillId="3" borderId="2" xfId="0" applyNumberFormat="1" applyFont="1" applyFill="1" applyBorder="1">
      <alignment vertical="center"/>
    </xf>
    <xf numFmtId="177" fontId="0" fillId="3" borderId="2" xfId="0" applyNumberFormat="1" applyFill="1" applyBorder="1">
      <alignment vertical="center"/>
    </xf>
    <xf numFmtId="177" fontId="0" fillId="3" borderId="2" xfId="0" applyNumberFormat="1" applyFill="1" applyBorder="1" applyAlignment="1">
      <alignment horizontal="right" vertical="center"/>
    </xf>
    <xf numFmtId="177" fontId="25" fillId="3" borderId="3" xfId="0" applyNumberFormat="1" applyFont="1" applyFill="1" applyBorder="1">
      <alignment vertical="center"/>
    </xf>
    <xf numFmtId="177" fontId="25" fillId="3" borderId="125" xfId="0" applyNumberFormat="1" applyFont="1" applyFill="1" applyBorder="1">
      <alignment vertical="center"/>
    </xf>
    <xf numFmtId="177" fontId="25" fillId="3" borderId="86" xfId="0" applyNumberFormat="1" applyFont="1" applyFill="1" applyBorder="1">
      <alignment vertical="center"/>
    </xf>
    <xf numFmtId="177" fontId="0" fillId="3" borderId="86" xfId="0" applyNumberFormat="1" applyFill="1" applyBorder="1">
      <alignment vertical="center"/>
    </xf>
    <xf numFmtId="177" fontId="0" fillId="3" borderId="86" xfId="0" applyNumberFormat="1" applyFill="1" applyBorder="1" applyAlignment="1">
      <alignment horizontal="right" vertical="center"/>
    </xf>
    <xf numFmtId="177" fontId="25" fillId="3" borderId="126" xfId="0" applyNumberFormat="1" applyFont="1" applyFill="1" applyBorder="1">
      <alignment vertical="center"/>
    </xf>
    <xf numFmtId="0" fontId="5" fillId="4" borderId="0" xfId="0" applyFont="1" applyFill="1">
      <alignment vertical="center"/>
    </xf>
    <xf numFmtId="180" fontId="5" fillId="4" borderId="0" xfId="0" applyNumberFormat="1" applyFont="1" applyFill="1">
      <alignment vertical="center"/>
    </xf>
    <xf numFmtId="181" fontId="5" fillId="4" borderId="0" xfId="0" applyNumberFormat="1" applyFont="1" applyFill="1" applyAlignment="1">
      <alignment horizontal="right" vertical="center"/>
    </xf>
    <xf numFmtId="177" fontId="5" fillId="4" borderId="0" xfId="0" applyNumberFormat="1" applyFont="1" applyFill="1">
      <alignment vertical="center"/>
    </xf>
    <xf numFmtId="0" fontId="5" fillId="4" borderId="7" xfId="0" applyFont="1" applyFill="1" applyBorder="1">
      <alignment vertical="center"/>
    </xf>
    <xf numFmtId="180" fontId="39" fillId="4" borderId="7" xfId="0" applyNumberFormat="1" applyFont="1" applyFill="1" applyBorder="1" applyAlignment="1">
      <alignment horizontal="right" vertical="center"/>
    </xf>
    <xf numFmtId="181" fontId="36" fillId="4" borderId="7" xfId="0" applyNumberFormat="1" applyFont="1" applyFill="1" applyBorder="1" applyAlignment="1">
      <alignment horizontal="right" vertical="center"/>
    </xf>
    <xf numFmtId="177" fontId="39" fillId="4" borderId="7" xfId="0" applyNumberFormat="1" applyFont="1" applyFill="1" applyBorder="1" applyAlignment="1">
      <alignment horizontal="right" vertical="center"/>
    </xf>
    <xf numFmtId="0" fontId="5" fillId="4" borderId="0" xfId="0" applyFont="1" applyFill="1" applyAlignment="1">
      <alignment horizontal="right" vertical="center"/>
    </xf>
    <xf numFmtId="180" fontId="17" fillId="4" borderId="0" xfId="0" applyNumberFormat="1" applyFont="1" applyFill="1">
      <alignment vertical="center"/>
    </xf>
    <xf numFmtId="181" fontId="16" fillId="4" borderId="0" xfId="0" applyNumberFormat="1" applyFont="1" applyFill="1">
      <alignment vertical="center"/>
    </xf>
    <xf numFmtId="177" fontId="17" fillId="4" borderId="0" xfId="0" applyNumberFormat="1" applyFont="1" applyFill="1">
      <alignment vertical="center"/>
    </xf>
    <xf numFmtId="0" fontId="59" fillId="4" borderId="0" xfId="0" applyFont="1" applyFill="1" applyAlignment="1">
      <alignment horizontal="right" vertical="center"/>
    </xf>
    <xf numFmtId="0" fontId="5" fillId="4" borderId="7" xfId="0" applyFont="1" applyFill="1" applyBorder="1" applyAlignment="1">
      <alignment horizontal="right" vertical="center"/>
    </xf>
    <xf numFmtId="180" fontId="17" fillId="4" borderId="7" xfId="0" applyNumberFormat="1" applyFont="1" applyFill="1" applyBorder="1">
      <alignment vertical="center"/>
    </xf>
    <xf numFmtId="181" fontId="16" fillId="4" borderId="7" xfId="0" applyNumberFormat="1" applyFont="1" applyFill="1" applyBorder="1">
      <alignment vertical="center"/>
    </xf>
    <xf numFmtId="181" fontId="5" fillId="4" borderId="0" xfId="0" applyNumberFormat="1" applyFont="1" applyFill="1">
      <alignment vertical="center"/>
    </xf>
    <xf numFmtId="181" fontId="3" fillId="2" borderId="0" xfId="0" applyNumberFormat="1" applyFont="1" applyFill="1">
      <alignment vertical="center"/>
    </xf>
    <xf numFmtId="178" fontId="58" fillId="2" borderId="7" xfId="0" applyNumberFormat="1" applyFont="1" applyFill="1" applyBorder="1" applyAlignment="1">
      <alignment horizontal="center" vertical="center"/>
    </xf>
    <xf numFmtId="187" fontId="24" fillId="2" borderId="0" xfId="0" applyNumberFormat="1" applyFont="1" applyFill="1">
      <alignment vertical="center"/>
    </xf>
    <xf numFmtId="187" fontId="0" fillId="2" borderId="0" xfId="0" applyNumberFormat="1" applyFill="1">
      <alignment vertical="center"/>
    </xf>
    <xf numFmtId="187" fontId="58" fillId="2" borderId="7" xfId="0" applyNumberFormat="1" applyFont="1" applyFill="1" applyBorder="1" applyAlignment="1">
      <alignment horizontal="center" vertical="center"/>
    </xf>
    <xf numFmtId="177" fontId="5" fillId="2" borderId="0" xfId="1" applyNumberFormat="1" applyFont="1" applyFill="1">
      <alignment vertical="center"/>
    </xf>
    <xf numFmtId="177" fontId="5" fillId="2" borderId="0" xfId="0" applyNumberFormat="1" applyFont="1" applyFill="1" applyAlignment="1">
      <alignment horizontal="center" vertical="center"/>
    </xf>
    <xf numFmtId="178" fontId="5" fillId="2" borderId="0" xfId="0" applyNumberFormat="1" applyFont="1" applyFill="1" applyAlignment="1">
      <alignment horizontal="center" vertical="center"/>
    </xf>
    <xf numFmtId="0" fontId="5" fillId="6" borderId="0" xfId="0" applyFont="1" applyFill="1" applyAlignment="1">
      <alignment horizontal="center" vertical="center"/>
    </xf>
    <xf numFmtId="178" fontId="5" fillId="6" borderId="7" xfId="0" applyNumberFormat="1" applyFont="1" applyFill="1" applyBorder="1" applyAlignment="1">
      <alignment horizontal="center" vertical="center"/>
    </xf>
    <xf numFmtId="0" fontId="5" fillId="6" borderId="7" xfId="0" applyFont="1" applyFill="1" applyBorder="1" applyAlignment="1">
      <alignment horizontal="center" vertical="center"/>
    </xf>
    <xf numFmtId="178" fontId="46" fillId="6" borderId="7" xfId="0" applyNumberFormat="1" applyFont="1" applyFill="1" applyBorder="1" applyAlignment="1">
      <alignment horizontal="center" vertical="center"/>
    </xf>
    <xf numFmtId="177" fontId="5" fillId="6" borderId="0" xfId="0" applyNumberFormat="1" applyFont="1" applyFill="1" applyAlignment="1">
      <alignment horizontal="center" vertical="center"/>
    </xf>
    <xf numFmtId="178" fontId="5" fillId="6" borderId="0" xfId="0" applyNumberFormat="1" applyFont="1" applyFill="1" applyAlignment="1">
      <alignment horizontal="center"/>
    </xf>
    <xf numFmtId="0" fontId="5" fillId="6" borderId="0" xfId="0" applyFont="1" applyFill="1" applyAlignment="1">
      <alignment horizontal="center"/>
    </xf>
    <xf numFmtId="177" fontId="16" fillId="2" borderId="0" xfId="1" applyNumberFormat="1" applyFont="1" applyFill="1">
      <alignment vertical="center"/>
    </xf>
    <xf numFmtId="177" fontId="17" fillId="6" borderId="0" xfId="1" applyNumberFormat="1" applyFont="1" applyFill="1" applyAlignment="1">
      <alignment horizontal="right" vertical="center"/>
    </xf>
    <xf numFmtId="178" fontId="17" fillId="6" borderId="0" xfId="0" applyNumberFormat="1" applyFont="1" applyFill="1" applyAlignment="1">
      <alignment horizontal="center" vertical="center"/>
    </xf>
    <xf numFmtId="178" fontId="5" fillId="6" borderId="0" xfId="0" applyNumberFormat="1" applyFont="1" applyFill="1" applyAlignment="1">
      <alignment horizontal="center" vertical="center"/>
    </xf>
    <xf numFmtId="177" fontId="16" fillId="2" borderId="0" xfId="1" applyNumberFormat="1" applyFont="1" applyFill="1" applyBorder="1">
      <alignment vertical="center"/>
    </xf>
    <xf numFmtId="177" fontId="16" fillId="2" borderId="15" xfId="1" applyNumberFormat="1" applyFont="1" applyFill="1" applyBorder="1">
      <alignment vertical="center"/>
    </xf>
    <xf numFmtId="0" fontId="33" fillId="6" borderId="0" xfId="0" applyFont="1" applyFill="1">
      <alignment vertical="center"/>
    </xf>
    <xf numFmtId="178" fontId="33" fillId="6" borderId="0" xfId="0" applyNumberFormat="1" applyFont="1" applyFill="1" applyAlignment="1">
      <alignment horizontal="center" vertical="center"/>
    </xf>
    <xf numFmtId="184" fontId="48" fillId="2" borderId="0" xfId="0" applyNumberFormat="1" applyFont="1" applyFill="1">
      <alignment vertical="center"/>
    </xf>
    <xf numFmtId="0" fontId="48" fillId="2" borderId="0" xfId="0" applyFont="1" applyFill="1" applyAlignment="1">
      <alignment vertical="center" wrapText="1"/>
    </xf>
    <xf numFmtId="177" fontId="60" fillId="2" borderId="0" xfId="0" applyNumberFormat="1" applyFont="1" applyFill="1">
      <alignment vertical="center"/>
    </xf>
    <xf numFmtId="184" fontId="61" fillId="2" borderId="77" xfId="0" applyNumberFormat="1" applyFont="1" applyFill="1" applyBorder="1">
      <alignment vertical="center"/>
    </xf>
    <xf numFmtId="177" fontId="48" fillId="2" borderId="0" xfId="0" applyNumberFormat="1" applyFont="1" applyFill="1">
      <alignment vertical="center"/>
    </xf>
    <xf numFmtId="0" fontId="62" fillId="2" borderId="0" xfId="0" applyFont="1" applyFill="1" applyAlignment="1">
      <alignment horizontal="center" vertical="center"/>
    </xf>
    <xf numFmtId="0" fontId="5" fillId="6" borderId="0" xfId="0" applyFont="1" applyFill="1" applyAlignment="1">
      <alignment horizontal="left" vertical="center"/>
    </xf>
    <xf numFmtId="0" fontId="17" fillId="6" borderId="0" xfId="0" applyFont="1" applyFill="1">
      <alignment vertical="center"/>
    </xf>
    <xf numFmtId="0" fontId="62" fillId="6" borderId="0" xfId="0" applyFont="1" applyFill="1" applyAlignment="1">
      <alignment horizontal="center" vertical="center"/>
    </xf>
    <xf numFmtId="0" fontId="26" fillId="6" borderId="0" xfId="0" applyFont="1" applyFill="1" applyAlignment="1">
      <alignment horizontal="left" vertical="center"/>
    </xf>
    <xf numFmtId="185" fontId="5" fillId="3" borderId="0" xfId="0" applyNumberFormat="1" applyFont="1" applyFill="1" applyAlignment="1">
      <alignment horizontal="right" vertical="center"/>
    </xf>
    <xf numFmtId="0" fontId="63" fillId="6" borderId="0" xfId="0" applyFont="1" applyFill="1" applyAlignment="1">
      <alignment horizontal="center" vertical="center"/>
    </xf>
    <xf numFmtId="0" fontId="62" fillId="6" borderId="7" xfId="0" applyFont="1" applyFill="1" applyBorder="1" applyAlignment="1">
      <alignment horizontal="center" vertical="center"/>
    </xf>
    <xf numFmtId="0" fontId="64" fillId="6" borderId="7" xfId="0" applyFont="1" applyFill="1" applyBorder="1" applyAlignment="1">
      <alignment horizontal="center" vertical="center"/>
    </xf>
    <xf numFmtId="0" fontId="36" fillId="6" borderId="7" xfId="0" applyFont="1" applyFill="1" applyBorder="1" applyAlignment="1">
      <alignment horizontal="center"/>
    </xf>
    <xf numFmtId="0" fontId="33" fillId="6" borderId="7" xfId="0" applyFont="1" applyFill="1" applyBorder="1" applyAlignment="1">
      <alignment horizontal="center" vertical="center"/>
    </xf>
    <xf numFmtId="0" fontId="29" fillId="6" borderId="0" xfId="0" applyFont="1" applyFill="1" applyAlignment="1">
      <alignment horizontal="center" vertical="center"/>
    </xf>
    <xf numFmtId="0" fontId="48" fillId="6" borderId="0" xfId="0" applyFont="1" applyFill="1">
      <alignment vertical="center"/>
    </xf>
    <xf numFmtId="188" fontId="60" fillId="6" borderId="0" xfId="0" applyNumberFormat="1" applyFont="1" applyFill="1">
      <alignment vertical="center"/>
    </xf>
    <xf numFmtId="0" fontId="48" fillId="6" borderId="0" xfId="0" applyFont="1" applyFill="1" applyAlignment="1">
      <alignment horizontal="left" vertical="center"/>
    </xf>
    <xf numFmtId="0" fontId="60" fillId="6" borderId="0" xfId="0" applyFont="1" applyFill="1">
      <alignment vertical="center"/>
    </xf>
    <xf numFmtId="0" fontId="64" fillId="2" borderId="50" xfId="0" applyFont="1" applyFill="1" applyBorder="1" applyAlignment="1">
      <alignment horizontal="center" vertical="center"/>
    </xf>
    <xf numFmtId="0" fontId="36" fillId="6" borderId="0" xfId="0" applyFont="1" applyFill="1" applyAlignment="1">
      <alignment horizontal="center"/>
    </xf>
    <xf numFmtId="0" fontId="33" fillId="2" borderId="50" xfId="0" applyFont="1" applyFill="1" applyBorder="1" applyAlignment="1">
      <alignment horizontal="center" vertical="center"/>
    </xf>
    <xf numFmtId="0" fontId="48" fillId="6" borderId="0" xfId="0" applyFont="1" applyFill="1" applyAlignment="1">
      <alignment horizontal="right" vertical="center"/>
    </xf>
    <xf numFmtId="188" fontId="48" fillId="6" borderId="0" xfId="0" applyNumberFormat="1" applyFont="1" applyFill="1">
      <alignment vertical="center"/>
    </xf>
    <xf numFmtId="0" fontId="64" fillId="6" borderId="0" xfId="0" applyFont="1" applyFill="1" applyAlignment="1">
      <alignment horizontal="center" vertical="center"/>
    </xf>
    <xf numFmtId="0" fontId="33" fillId="6" borderId="0" xfId="0" applyFont="1" applyFill="1" applyAlignment="1">
      <alignment horizontal="center" vertical="center"/>
    </xf>
    <xf numFmtId="188" fontId="61" fillId="6" borderId="0" xfId="0" applyNumberFormat="1" applyFont="1" applyFill="1">
      <alignment vertical="center"/>
    </xf>
    <xf numFmtId="0" fontId="64" fillId="6" borderId="0" xfId="0" applyFont="1" applyFill="1">
      <alignment vertical="center"/>
    </xf>
    <xf numFmtId="0" fontId="48" fillId="6" borderId="127" xfId="0" applyFont="1" applyFill="1" applyBorder="1">
      <alignment vertical="center"/>
    </xf>
    <xf numFmtId="38" fontId="60" fillId="6" borderId="128" xfId="0" applyNumberFormat="1" applyFont="1" applyFill="1" applyBorder="1">
      <alignment vertical="center"/>
    </xf>
    <xf numFmtId="0" fontId="33" fillId="2" borderId="75" xfId="0" applyFont="1" applyFill="1" applyBorder="1">
      <alignment vertical="center"/>
    </xf>
    <xf numFmtId="0" fontId="33" fillId="2" borderId="67" xfId="0" applyFont="1" applyFill="1" applyBorder="1">
      <alignment vertical="center"/>
    </xf>
    <xf numFmtId="0" fontId="33" fillId="2" borderId="76" xfId="0" applyFont="1" applyFill="1" applyBorder="1">
      <alignment vertical="center"/>
    </xf>
    <xf numFmtId="0" fontId="63" fillId="6" borderId="7" xfId="0" applyFont="1" applyFill="1" applyBorder="1" applyAlignment="1">
      <alignment horizontal="center" vertical="center"/>
    </xf>
    <xf numFmtId="0" fontId="33" fillId="2" borderId="67" xfId="0" applyFont="1" applyFill="1" applyBorder="1" applyAlignment="1">
      <alignment horizontal="center" vertical="center"/>
    </xf>
    <xf numFmtId="0" fontId="68" fillId="2" borderId="0" xfId="0" applyFont="1" applyFill="1" applyAlignment="1">
      <alignment horizontal="right" vertical="center"/>
    </xf>
    <xf numFmtId="189" fontId="17" fillId="2" borderId="0" xfId="0" applyNumberFormat="1" applyFont="1" applyFill="1">
      <alignment vertical="center"/>
    </xf>
    <xf numFmtId="49" fontId="29" fillId="2" borderId="7" xfId="0" applyNumberFormat="1" applyFont="1" applyFill="1" applyBorder="1" applyAlignment="1">
      <alignment horizontal="center" vertical="center"/>
    </xf>
    <xf numFmtId="49" fontId="39" fillId="2" borderId="0" xfId="0" applyNumberFormat="1" applyFont="1" applyFill="1" applyAlignment="1">
      <alignment horizontal="center" vertical="center"/>
    </xf>
    <xf numFmtId="0" fontId="17" fillId="2" borderId="15" xfId="0" applyFont="1" applyFill="1" applyBorder="1">
      <alignment vertical="center"/>
    </xf>
    <xf numFmtId="38" fontId="39" fillId="2" borderId="0" xfId="1" applyFont="1" applyFill="1">
      <alignment vertical="center"/>
    </xf>
    <xf numFmtId="38" fontId="69" fillId="2" borderId="0" xfId="1" applyFont="1" applyFill="1" applyBorder="1">
      <alignment vertical="center"/>
    </xf>
    <xf numFmtId="0" fontId="5" fillId="2" borderId="0" xfId="0" applyFont="1" applyFill="1" applyAlignment="1">
      <alignment horizontal="left" vertical="center"/>
    </xf>
    <xf numFmtId="0" fontId="48" fillId="2" borderId="0" xfId="0" applyFont="1" applyFill="1" applyAlignment="1">
      <alignment horizontal="left" vertical="center"/>
    </xf>
    <xf numFmtId="0" fontId="34" fillId="2" borderId="0" xfId="0" applyFont="1" applyFill="1">
      <alignment vertical="center"/>
    </xf>
    <xf numFmtId="0" fontId="50" fillId="2" borderId="0" xfId="0" applyFont="1" applyFill="1">
      <alignment vertical="center"/>
    </xf>
    <xf numFmtId="178" fontId="61" fillId="2" borderId="15" xfId="0" applyNumberFormat="1" applyFont="1" applyFill="1" applyBorder="1">
      <alignment vertical="center"/>
    </xf>
    <xf numFmtId="0" fontId="47" fillId="2" borderId="0" xfId="0" applyFont="1" applyFill="1" applyAlignment="1">
      <alignment horizontal="center" vertical="center"/>
    </xf>
    <xf numFmtId="0" fontId="70" fillId="2" borderId="0" xfId="0" applyFont="1" applyFill="1" applyAlignment="1">
      <alignment horizontal="left" vertical="center"/>
    </xf>
    <xf numFmtId="0" fontId="6" fillId="2" borderId="0" xfId="0" applyFont="1" applyFill="1" applyAlignment="1">
      <alignment horizontal="left" vertical="center"/>
    </xf>
    <xf numFmtId="176" fontId="48" fillId="2" borderId="0" xfId="0" applyNumberFormat="1" applyFont="1" applyFill="1">
      <alignment vertical="center"/>
    </xf>
    <xf numFmtId="0" fontId="48" fillId="0" borderId="0" xfId="0" applyFont="1" applyAlignment="1">
      <alignment horizontal="left" vertical="center"/>
    </xf>
    <xf numFmtId="0" fontId="5" fillId="8" borderId="93" xfId="0" applyFont="1" applyFill="1" applyBorder="1" applyAlignment="1">
      <alignment horizontal="left" vertical="center"/>
    </xf>
    <xf numFmtId="186" fontId="9" fillId="8" borderId="94" xfId="0" applyNumberFormat="1" applyFont="1" applyFill="1" applyBorder="1">
      <alignment vertical="center"/>
    </xf>
    <xf numFmtId="186" fontId="11" fillId="3" borderId="0" xfId="0" applyNumberFormat="1" applyFont="1" applyFill="1">
      <alignment vertical="center"/>
    </xf>
    <xf numFmtId="0" fontId="48" fillId="0" borderId="0" xfId="0" applyFont="1">
      <alignment vertical="center"/>
    </xf>
    <xf numFmtId="186" fontId="5" fillId="2" borderId="0" xfId="0" applyNumberFormat="1" applyFont="1" applyFill="1" applyAlignment="1">
      <alignment horizontal="left" vertical="center"/>
    </xf>
    <xf numFmtId="0" fontId="5" fillId="9" borderId="50" xfId="0" applyFont="1" applyFill="1" applyBorder="1">
      <alignment vertical="center"/>
    </xf>
    <xf numFmtId="0" fontId="5" fillId="10" borderId="75" xfId="0" applyFont="1" applyFill="1" applyBorder="1">
      <alignment vertical="center"/>
    </xf>
    <xf numFmtId="38" fontId="5" fillId="10" borderId="15" xfId="1" applyFont="1" applyFill="1" applyBorder="1">
      <alignment vertical="center"/>
    </xf>
    <xf numFmtId="177" fontId="17" fillId="4" borderId="7" xfId="0" applyNumberFormat="1" applyFont="1" applyFill="1" applyBorder="1">
      <alignment vertical="center"/>
    </xf>
    <xf numFmtId="177" fontId="25" fillId="2" borderId="0" xfId="0" applyNumberFormat="1" applyFont="1" applyFill="1" applyBorder="1">
      <alignment vertical="center"/>
    </xf>
    <xf numFmtId="180" fontId="25" fillId="3" borderId="15" xfId="0" applyNumberFormat="1" applyFont="1" applyFill="1" applyBorder="1">
      <alignment vertical="center"/>
    </xf>
    <xf numFmtId="190" fontId="5" fillId="2" borderId="0" xfId="1" applyNumberFormat="1" applyFont="1" applyFill="1">
      <alignment vertical="center"/>
    </xf>
    <xf numFmtId="190" fontId="5" fillId="2" borderId="0" xfId="0" applyNumberFormat="1" applyFont="1" applyFill="1">
      <alignment vertical="center"/>
    </xf>
    <xf numFmtId="190" fontId="16" fillId="2" borderId="0" xfId="0" applyNumberFormat="1" applyFont="1" applyFill="1">
      <alignment vertical="center"/>
    </xf>
    <xf numFmtId="9" fontId="5" fillId="2" borderId="0" xfId="0" applyNumberFormat="1" applyFont="1" applyFill="1">
      <alignment vertical="center"/>
    </xf>
    <xf numFmtId="0" fontId="0" fillId="2" borderId="67" xfId="0" applyFill="1" applyBorder="1">
      <alignment vertical="center"/>
    </xf>
    <xf numFmtId="177" fontId="73" fillId="3" borderId="67" xfId="0" applyNumberFormat="1" applyFont="1" applyFill="1" applyBorder="1">
      <alignment vertical="center"/>
    </xf>
    <xf numFmtId="177" fontId="0" fillId="3" borderId="67" xfId="0" applyNumberFormat="1" applyFill="1" applyBorder="1">
      <alignment vertical="center"/>
    </xf>
    <xf numFmtId="180" fontId="24" fillId="2" borderId="67" xfId="0" applyNumberFormat="1" applyFont="1" applyFill="1" applyBorder="1">
      <alignment vertical="center"/>
    </xf>
    <xf numFmtId="180" fontId="73" fillId="3" borderId="67" xfId="0" applyNumberFormat="1" applyFont="1" applyFill="1" applyBorder="1">
      <alignment vertical="center"/>
    </xf>
    <xf numFmtId="180" fontId="0" fillId="3" borderId="67" xfId="0" applyNumberFormat="1" applyFill="1" applyBorder="1">
      <alignment vertical="center"/>
    </xf>
    <xf numFmtId="185" fontId="0" fillId="2" borderId="67" xfId="0" applyNumberFormat="1" applyFill="1" applyBorder="1">
      <alignment vertical="center"/>
    </xf>
    <xf numFmtId="185" fontId="0" fillId="3" borderId="67" xfId="0" applyNumberFormat="1" applyFill="1" applyBorder="1">
      <alignment vertical="center"/>
    </xf>
    <xf numFmtId="187" fontId="24" fillId="2" borderId="67" xfId="0" applyNumberFormat="1" applyFont="1" applyFill="1" applyBorder="1">
      <alignment vertical="center"/>
    </xf>
    <xf numFmtId="180" fontId="0" fillId="2" borderId="67" xfId="0" applyNumberFormat="1" applyFill="1" applyBorder="1">
      <alignment vertical="center"/>
    </xf>
    <xf numFmtId="38" fontId="26" fillId="5" borderId="0" xfId="1" applyFont="1" applyFill="1" applyBorder="1">
      <alignment vertical="center"/>
    </xf>
    <xf numFmtId="0" fontId="0" fillId="2" borderId="66" xfId="0" applyFill="1" applyBorder="1" applyAlignment="1">
      <alignment horizontal="center" vertical="center"/>
    </xf>
    <xf numFmtId="0" fontId="0" fillId="2" borderId="125" xfId="0" applyFill="1" applyBorder="1" applyAlignment="1">
      <alignment horizontal="center" vertical="center"/>
    </xf>
    <xf numFmtId="0" fontId="0" fillId="2" borderId="115" xfId="0" applyFill="1" applyBorder="1">
      <alignment vertical="center"/>
    </xf>
    <xf numFmtId="176" fontId="0" fillId="2" borderId="0" xfId="0" applyNumberFormat="1" applyFill="1">
      <alignment vertical="center"/>
    </xf>
    <xf numFmtId="180" fontId="25" fillId="0" borderId="0" xfId="0" applyNumberFormat="1" applyFont="1" applyFill="1" applyBorder="1">
      <alignment vertical="center"/>
    </xf>
    <xf numFmtId="177" fontId="25" fillId="0" borderId="0" xfId="0" applyNumberFormat="1" applyFont="1" applyFill="1" applyBorder="1">
      <alignment vertical="center"/>
    </xf>
    <xf numFmtId="2" fontId="5" fillId="2" borderId="0" xfId="0" applyNumberFormat="1" applyFont="1" applyFill="1">
      <alignment vertical="center"/>
    </xf>
    <xf numFmtId="191" fontId="48" fillId="3" borderId="50" xfId="0" applyNumberFormat="1" applyFont="1" applyFill="1" applyBorder="1">
      <alignment vertical="center"/>
    </xf>
    <xf numFmtId="191" fontId="48" fillId="0" borderId="50" xfId="0" applyNumberFormat="1" applyFont="1" applyBorder="1">
      <alignment vertical="center"/>
    </xf>
    <xf numFmtId="191" fontId="16" fillId="2" borderId="15" xfId="1" applyNumberFormat="1" applyFont="1" applyFill="1" applyBorder="1">
      <alignment vertical="center"/>
    </xf>
    <xf numFmtId="180" fontId="3" fillId="2" borderId="0" xfId="0" applyNumberFormat="1" applyFont="1" applyFill="1">
      <alignment vertical="center"/>
    </xf>
    <xf numFmtId="191" fontId="5" fillId="2" borderId="0" xfId="0" applyNumberFormat="1" applyFont="1" applyFill="1">
      <alignment vertical="center"/>
    </xf>
    <xf numFmtId="177" fontId="0" fillId="11" borderId="0" xfId="0" applyNumberFormat="1" applyFill="1">
      <alignment vertical="center"/>
    </xf>
    <xf numFmtId="0" fontId="0" fillId="11" borderId="0" xfId="0" applyFill="1">
      <alignment vertical="center"/>
    </xf>
    <xf numFmtId="177" fontId="0" fillId="0" borderId="0" xfId="0" applyNumberFormat="1" applyFill="1">
      <alignment vertical="center"/>
    </xf>
    <xf numFmtId="0" fontId="0" fillId="2" borderId="0" xfId="0" applyFill="1" applyAlignment="1">
      <alignment horizontal="center" vertical="center"/>
    </xf>
    <xf numFmtId="38" fontId="9" fillId="2" borderId="11" xfId="1" applyFont="1" applyFill="1" applyBorder="1" applyAlignment="1" applyProtection="1">
      <alignment horizontal="distributed" vertical="center" wrapText="1"/>
    </xf>
    <xf numFmtId="38" fontId="9" fillId="2" borderId="29" xfId="1" applyFont="1" applyFill="1" applyBorder="1" applyAlignment="1" applyProtection="1">
      <alignment horizontal="distributed" vertical="center" wrapText="1"/>
    </xf>
    <xf numFmtId="0" fontId="9" fillId="2" borderId="10" xfId="0" applyFont="1" applyFill="1" applyBorder="1" applyAlignment="1">
      <alignment horizontal="distributed" vertical="center" shrinkToFit="1"/>
    </xf>
    <xf numFmtId="38" fontId="11" fillId="2" borderId="36" xfId="1" applyFont="1" applyFill="1" applyBorder="1" applyAlignment="1" applyProtection="1">
      <alignment horizontal="distributed" vertical="center" wrapText="1"/>
    </xf>
    <xf numFmtId="38" fontId="11" fillId="2" borderId="37" xfId="1" applyFont="1" applyFill="1" applyBorder="1" applyAlignment="1" applyProtection="1">
      <alignment horizontal="distributed" vertical="center" wrapText="1"/>
    </xf>
    <xf numFmtId="0" fontId="11" fillId="2" borderId="38" xfId="0" applyFont="1" applyFill="1" applyBorder="1" applyAlignment="1">
      <alignment horizontal="distributed" vertical="center" shrinkToFit="1"/>
    </xf>
    <xf numFmtId="0" fontId="11" fillId="2" borderId="39" xfId="0" applyFont="1" applyFill="1" applyBorder="1" applyAlignment="1">
      <alignment horizontal="distributed" vertical="center" shrinkToFit="1"/>
    </xf>
    <xf numFmtId="38" fontId="11" fillId="2" borderId="11" xfId="1" applyFont="1" applyFill="1" applyBorder="1" applyAlignment="1" applyProtection="1">
      <alignment horizontal="distributed" vertical="center" wrapText="1"/>
    </xf>
    <xf numFmtId="38" fontId="11" fillId="2" borderId="29" xfId="1" applyFont="1" applyFill="1" applyBorder="1" applyAlignment="1" applyProtection="1">
      <alignment horizontal="distributed" vertical="center" wrapText="1"/>
    </xf>
    <xf numFmtId="0" fontId="11" fillId="2" borderId="10" xfId="0" applyFont="1" applyFill="1" applyBorder="1" applyAlignment="1">
      <alignment horizontal="distributed" vertical="center" shrinkToFit="1"/>
    </xf>
    <xf numFmtId="0" fontId="11" fillId="2" borderId="22" xfId="0" applyFont="1" applyFill="1" applyBorder="1" applyAlignment="1">
      <alignment horizontal="distributed" vertical="center" shrinkToFit="1"/>
    </xf>
    <xf numFmtId="0" fontId="9" fillId="2" borderId="10"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9" fillId="2" borderId="31" xfId="0" applyFont="1" applyFill="1" applyBorder="1" applyAlignment="1">
      <alignment horizontal="distributed" vertical="center" shrinkToFit="1"/>
    </xf>
    <xf numFmtId="0" fontId="9" fillId="2" borderId="32" xfId="0" applyFont="1" applyFill="1" applyBorder="1" applyAlignment="1">
      <alignment horizontal="distributed" vertical="center" shrinkToFit="1"/>
    </xf>
    <xf numFmtId="0" fontId="11" fillId="2" borderId="31" xfId="0" applyFont="1" applyFill="1" applyBorder="1" applyAlignment="1">
      <alignment horizontal="distributed" vertical="center" shrinkToFit="1"/>
    </xf>
    <xf numFmtId="0" fontId="11" fillId="2" borderId="33" xfId="0" applyFont="1" applyFill="1" applyBorder="1" applyAlignment="1">
      <alignment horizontal="distributed" vertical="center" shrinkToFit="1"/>
    </xf>
    <xf numFmtId="0" fontId="9" fillId="2" borderId="9" xfId="0" applyFont="1" applyFill="1" applyBorder="1" applyAlignment="1">
      <alignment horizontal="center" vertical="center" wrapText="1"/>
    </xf>
    <xf numFmtId="0" fontId="14" fillId="2" borderId="10" xfId="0" applyFont="1" applyFill="1" applyBorder="1">
      <alignment vertical="center"/>
    </xf>
    <xf numFmtId="0" fontId="11" fillId="2" borderId="9" xfId="0" applyFont="1" applyFill="1" applyBorder="1" applyAlignment="1">
      <alignment horizontal="center" vertical="center" wrapText="1"/>
    </xf>
    <xf numFmtId="0" fontId="11" fillId="2" borderId="10" xfId="0" applyFont="1" applyFill="1" applyBorder="1">
      <alignment vertical="center"/>
    </xf>
    <xf numFmtId="0" fontId="11" fillId="2" borderId="22" xfId="0" applyFont="1" applyFill="1" applyBorder="1">
      <alignment vertical="center"/>
    </xf>
    <xf numFmtId="0" fontId="9" fillId="2" borderId="19" xfId="0" applyFont="1" applyFill="1" applyBorder="1" applyAlignment="1">
      <alignment horizontal="left" vertical="center"/>
    </xf>
    <xf numFmtId="0" fontId="9" fillId="2" borderId="0" xfId="0" applyFont="1" applyFill="1" applyAlignment="1">
      <alignment horizontal="left" vertical="center"/>
    </xf>
    <xf numFmtId="0" fontId="11" fillId="2" borderId="19" xfId="0" applyFont="1" applyFill="1" applyBorder="1" applyAlignment="1">
      <alignment horizontal="left" vertical="center"/>
    </xf>
    <xf numFmtId="0" fontId="11" fillId="2" borderId="0" xfId="0" applyFont="1" applyFill="1" applyAlignment="1">
      <alignment horizontal="left" vertical="center"/>
    </xf>
    <xf numFmtId="0" fontId="11" fillId="2" borderId="6" xfId="0" applyFont="1" applyFill="1" applyBorder="1" applyAlignment="1">
      <alignment horizontal="left" vertical="center"/>
    </xf>
    <xf numFmtId="38" fontId="9" fillId="2" borderId="20" xfId="1" applyFont="1" applyFill="1" applyBorder="1" applyAlignment="1" applyProtection="1">
      <alignment horizontal="distributed" vertical="center" wrapText="1"/>
    </xf>
    <xf numFmtId="38" fontId="9" fillId="2" borderId="21" xfId="1" applyFont="1" applyFill="1" applyBorder="1" applyAlignment="1" applyProtection="1">
      <alignment horizontal="distributed" vertical="center" wrapText="1"/>
    </xf>
    <xf numFmtId="38" fontId="9" fillId="2" borderId="23" xfId="1" applyFont="1" applyFill="1" applyBorder="1" applyAlignment="1" applyProtection="1">
      <alignment horizontal="distributed" vertical="center" wrapText="1"/>
    </xf>
    <xf numFmtId="38" fontId="9" fillId="2" borderId="24" xfId="1" applyFont="1" applyFill="1" applyBorder="1" applyAlignment="1" applyProtection="1">
      <alignment horizontal="distributed" vertical="center" wrapText="1"/>
    </xf>
    <xf numFmtId="38" fontId="11" fillId="2" borderId="20" xfId="1" applyFont="1" applyFill="1" applyBorder="1" applyAlignment="1" applyProtection="1">
      <alignment horizontal="distributed" vertical="center" wrapText="1"/>
    </xf>
    <xf numFmtId="38" fontId="11" fillId="2" borderId="21" xfId="1" applyFont="1" applyFill="1" applyBorder="1" applyAlignment="1" applyProtection="1">
      <alignment horizontal="distributed" vertical="center" wrapText="1"/>
    </xf>
    <xf numFmtId="38" fontId="11" fillId="2" borderId="23" xfId="1" applyFont="1" applyFill="1" applyBorder="1" applyAlignment="1" applyProtection="1">
      <alignment horizontal="distributed" vertical="center" wrapText="1"/>
    </xf>
    <xf numFmtId="38" fontId="11" fillId="2" borderId="24" xfId="1" applyFont="1" applyFill="1" applyBorder="1" applyAlignment="1" applyProtection="1">
      <alignment horizontal="distributed" vertical="center" wrapText="1"/>
    </xf>
    <xf numFmtId="0" fontId="9" fillId="2" borderId="24" xfId="0" applyFont="1" applyFill="1" applyBorder="1" applyAlignment="1">
      <alignment horizontal="left" vertical="center"/>
    </xf>
    <xf numFmtId="0" fontId="9" fillId="2" borderId="11" xfId="0" applyFont="1" applyFill="1" applyBorder="1" applyAlignment="1">
      <alignment horizontal="distributed" vertical="center" shrinkToFit="1"/>
    </xf>
    <xf numFmtId="0" fontId="9" fillId="2" borderId="29" xfId="0" applyFont="1" applyFill="1" applyBorder="1" applyAlignment="1">
      <alignment horizontal="distributed" vertical="center" shrinkToFit="1"/>
    </xf>
    <xf numFmtId="0" fontId="11" fillId="2" borderId="11" xfId="0" applyFont="1" applyFill="1" applyBorder="1" applyAlignment="1">
      <alignment horizontal="distributed" vertical="center" shrinkToFit="1"/>
    </xf>
    <xf numFmtId="0" fontId="11" fillId="2" borderId="34" xfId="0" applyFont="1" applyFill="1" applyBorder="1" applyAlignment="1">
      <alignment horizontal="distributed" vertical="center" shrinkToFit="1"/>
    </xf>
    <xf numFmtId="0" fontId="14" fillId="2" borderId="11" xfId="0" applyFont="1" applyFill="1" applyBorder="1" applyAlignment="1">
      <alignment horizontal="distributed" vertical="center" wrapText="1" shrinkToFit="1"/>
    </xf>
    <xf numFmtId="0" fontId="14" fillId="2" borderId="29" xfId="0" applyFont="1" applyFill="1" applyBorder="1" applyAlignment="1">
      <alignment horizontal="distributed" vertical="center" wrapText="1" shrinkToFit="1"/>
    </xf>
    <xf numFmtId="0" fontId="11" fillId="2" borderId="11" xfId="0" applyFont="1" applyFill="1" applyBorder="1" applyAlignment="1">
      <alignment horizontal="distributed" vertical="center" wrapText="1" shrinkToFit="1"/>
    </xf>
    <xf numFmtId="0" fontId="11" fillId="2" borderId="34" xfId="0" applyFont="1" applyFill="1" applyBorder="1" applyAlignment="1">
      <alignment horizontal="distributed" vertical="center" wrapText="1" shrinkToFit="1"/>
    </xf>
    <xf numFmtId="0" fontId="9" fillId="2" borderId="11"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21"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38" fontId="14" fillId="2" borderId="11" xfId="1" applyFont="1" applyFill="1" applyBorder="1" applyAlignment="1" applyProtection="1">
      <alignment horizontal="distributed" vertical="center" shrinkToFit="1"/>
    </xf>
    <xf numFmtId="38" fontId="14" fillId="2" borderId="29" xfId="1" applyFont="1" applyFill="1" applyBorder="1" applyAlignment="1" applyProtection="1">
      <alignment horizontal="distributed" vertical="center" shrinkToFit="1"/>
    </xf>
    <xf numFmtId="38" fontId="11" fillId="2" borderId="11" xfId="1" applyFont="1" applyFill="1" applyBorder="1" applyAlignment="1" applyProtection="1">
      <alignment horizontal="distributed" vertical="center" shrinkToFit="1"/>
    </xf>
    <xf numFmtId="38" fontId="11" fillId="2" borderId="29" xfId="1" applyFont="1" applyFill="1" applyBorder="1" applyAlignment="1" applyProtection="1">
      <alignment horizontal="distributed" vertical="center" shrinkToFit="1"/>
    </xf>
    <xf numFmtId="0" fontId="9" fillId="2" borderId="27" xfId="0" applyFont="1" applyFill="1" applyBorder="1" applyAlignment="1">
      <alignment horizontal="distributed" vertical="center" shrinkToFit="1"/>
    </xf>
    <xf numFmtId="0" fontId="11" fillId="2" borderId="27" xfId="0" applyFont="1" applyFill="1" applyBorder="1" applyAlignment="1">
      <alignment horizontal="distributed" vertical="center" shrinkToFit="1"/>
    </xf>
    <xf numFmtId="0" fontId="11" fillId="2" borderId="28" xfId="0" applyFont="1" applyFill="1" applyBorder="1" applyAlignment="1">
      <alignment horizontal="distributed" vertical="center" shrinkToFit="1"/>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3" xfId="0" applyFont="1" applyFill="1" applyBorder="1">
      <alignment vertical="center"/>
    </xf>
    <xf numFmtId="0" fontId="11" fillId="2" borderId="14" xfId="0" applyFont="1" applyFill="1" applyBorder="1">
      <alignment vertical="center"/>
    </xf>
    <xf numFmtId="0" fontId="9" fillId="2" borderId="20" xfId="0" applyFont="1" applyFill="1" applyBorder="1" applyAlignment="1">
      <alignment horizontal="distributed" vertical="center" wrapText="1"/>
    </xf>
    <xf numFmtId="0" fontId="9" fillId="2" borderId="21" xfId="0" applyFont="1" applyFill="1" applyBorder="1" applyAlignment="1">
      <alignment horizontal="distributed" vertical="center" wrapText="1"/>
    </xf>
    <xf numFmtId="0" fontId="9" fillId="2" borderId="23" xfId="0" applyFont="1" applyFill="1" applyBorder="1" applyAlignment="1">
      <alignment horizontal="distributed" vertical="center" wrapText="1"/>
    </xf>
    <xf numFmtId="0" fontId="9" fillId="2" borderId="24" xfId="0" applyFont="1" applyFill="1" applyBorder="1" applyAlignment="1">
      <alignment horizontal="distributed" vertical="center" wrapText="1"/>
    </xf>
    <xf numFmtId="0" fontId="11" fillId="2" borderId="20" xfId="0" applyFont="1" applyFill="1" applyBorder="1" applyAlignment="1">
      <alignment horizontal="distributed" vertical="center" wrapText="1"/>
    </xf>
    <xf numFmtId="0" fontId="11" fillId="2" borderId="21" xfId="0" applyFont="1" applyFill="1" applyBorder="1" applyAlignment="1">
      <alignment horizontal="distributed" vertical="center" wrapText="1"/>
    </xf>
    <xf numFmtId="0" fontId="11" fillId="2" borderId="23" xfId="0" applyFont="1" applyFill="1" applyBorder="1" applyAlignment="1">
      <alignment horizontal="distributed" vertical="center" wrapText="1"/>
    </xf>
    <xf numFmtId="0" fontId="11" fillId="2" borderId="24" xfId="0" applyFont="1" applyFill="1" applyBorder="1" applyAlignment="1">
      <alignment horizontal="distributed" vertical="center" wrapText="1"/>
    </xf>
    <xf numFmtId="0" fontId="5" fillId="2" borderId="89"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107" xfId="0" applyFont="1" applyFill="1" applyBorder="1" applyAlignment="1">
      <alignment horizontal="center" vertical="center"/>
    </xf>
    <xf numFmtId="0" fontId="5" fillId="2" borderId="103" xfId="0" applyFont="1" applyFill="1" applyBorder="1" applyAlignment="1">
      <alignment horizontal="center" vertical="center"/>
    </xf>
    <xf numFmtId="186" fontId="9" fillId="2" borderId="95" xfId="0" applyNumberFormat="1" applyFont="1" applyFill="1" applyBorder="1">
      <alignment vertical="center"/>
    </xf>
    <xf numFmtId="0" fontId="5" fillId="2" borderId="96" xfId="0" applyFont="1" applyFill="1" applyBorder="1">
      <alignment vertical="center"/>
    </xf>
    <xf numFmtId="186" fontId="9" fillId="2" borderId="98" xfId="0" applyNumberFormat="1" applyFont="1" applyFill="1" applyBorder="1">
      <alignment vertical="center"/>
    </xf>
    <xf numFmtId="0" fontId="0" fillId="2" borderId="62" xfId="0" applyFill="1" applyBorder="1" applyAlignment="1">
      <alignment horizontal="center" vertical="center" textRotation="255"/>
    </xf>
    <xf numFmtId="0" fontId="0" fillId="2" borderId="49" xfId="0" applyFill="1" applyBorder="1" applyAlignment="1">
      <alignment horizontal="center" vertical="center" textRotation="255"/>
    </xf>
    <xf numFmtId="0" fontId="0" fillId="2" borderId="65" xfId="0" applyFill="1" applyBorder="1" applyAlignment="1">
      <alignment horizontal="center" vertical="center" textRotation="255"/>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54" xfId="0" applyFill="1" applyBorder="1" applyAlignment="1">
      <alignment horizontal="center" vertical="center"/>
    </xf>
    <xf numFmtId="0" fontId="0" fillId="2" borderId="132" xfId="0" applyFill="1" applyBorder="1" applyAlignment="1">
      <alignment horizontal="center" vertical="center"/>
    </xf>
    <xf numFmtId="0" fontId="0" fillId="2" borderId="66" xfId="0" applyFill="1" applyBorder="1" applyAlignment="1">
      <alignment horizontal="center" vertical="center"/>
    </xf>
    <xf numFmtId="0" fontId="3"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46" fillId="6" borderId="7" xfId="0" applyFont="1" applyFill="1" applyBorder="1" applyAlignment="1">
      <alignment horizontal="center" vertical="center"/>
    </xf>
    <xf numFmtId="0" fontId="5" fillId="6" borderId="7" xfId="0" applyFont="1" applyFill="1" applyBorder="1" applyAlignment="1">
      <alignment horizontal="center" vertical="center"/>
    </xf>
    <xf numFmtId="0" fontId="48" fillId="2" borderId="7" xfId="0" applyFont="1" applyFill="1" applyBorder="1" applyAlignment="1">
      <alignment horizontal="center" vertical="center"/>
    </xf>
    <xf numFmtId="0" fontId="48" fillId="6" borderId="0" xfId="0" applyFont="1" applyFill="1" applyAlignment="1">
      <alignment horizontal="center" vertical="center"/>
    </xf>
    <xf numFmtId="38" fontId="61" fillId="6" borderId="0" xfId="0" applyNumberFormat="1" applyFont="1" applyFill="1" applyAlignment="1">
      <alignment horizontal="left" vertical="center"/>
    </xf>
    <xf numFmtId="38" fontId="16" fillId="6" borderId="129" xfId="1" applyFont="1" applyFill="1" applyBorder="1" applyAlignment="1">
      <alignment horizontal="center" vertical="center"/>
    </xf>
    <xf numFmtId="38" fontId="16" fillId="6" borderId="130" xfId="1" applyFont="1" applyFill="1" applyBorder="1" applyAlignment="1">
      <alignment horizontal="center" vertical="center"/>
    </xf>
    <xf numFmtId="38" fontId="16" fillId="6" borderId="131" xfId="1" applyFont="1" applyFill="1" applyBorder="1" applyAlignment="1">
      <alignment horizontal="center" vertical="center"/>
    </xf>
    <xf numFmtId="189" fontId="16" fillId="2" borderId="0" xfId="0" applyNumberFormat="1" applyFont="1" applyFill="1" applyAlignment="1">
      <alignment horizontal="center" vertical="center"/>
    </xf>
    <xf numFmtId="0" fontId="26" fillId="6" borderId="0" xfId="0" applyFont="1" applyFill="1" applyAlignment="1">
      <alignment horizontal="center" vertical="center"/>
    </xf>
    <xf numFmtId="0" fontId="16" fillId="6" borderId="0" xfId="0" applyFont="1" applyFill="1" applyAlignment="1">
      <alignment horizontal="center" vertical="center"/>
    </xf>
    <xf numFmtId="0" fontId="30" fillId="2" borderId="75" xfId="0" applyFont="1" applyFill="1" applyBorder="1" applyAlignment="1">
      <alignment horizontal="center" vertical="center"/>
    </xf>
    <xf numFmtId="0" fontId="29" fillId="2" borderId="67" xfId="0" applyFont="1" applyFill="1" applyBorder="1" applyAlignment="1">
      <alignment horizontal="center" vertical="center"/>
    </xf>
    <xf numFmtId="0" fontId="29" fillId="2" borderId="76" xfId="0" applyFont="1" applyFill="1" applyBorder="1" applyAlignment="1">
      <alignment horizontal="center" vertical="center"/>
    </xf>
    <xf numFmtId="0" fontId="33" fillId="2" borderId="75" xfId="0" applyFont="1" applyFill="1" applyBorder="1" applyAlignment="1">
      <alignment horizontal="center" vertical="center"/>
    </xf>
    <xf numFmtId="0" fontId="33" fillId="2" borderId="76" xfId="0" applyFont="1" applyFill="1" applyBorder="1" applyAlignment="1">
      <alignment horizontal="center" vertical="center"/>
    </xf>
    <xf numFmtId="0" fontId="5" fillId="2" borderId="0" xfId="0" applyFont="1" applyFill="1" applyAlignment="1">
      <alignment horizontal="center" vertical="center"/>
    </xf>
    <xf numFmtId="49" fontId="29" fillId="2" borderId="7" xfId="0" applyNumberFormat="1" applyFont="1" applyFill="1" applyBorder="1" applyAlignment="1">
      <alignment horizontal="center" vertical="center"/>
    </xf>
    <xf numFmtId="49" fontId="39" fillId="2" borderId="7" xfId="0" applyNumberFormat="1" applyFont="1" applyFill="1" applyBorder="1" applyAlignment="1">
      <alignment horizontal="center" vertical="center"/>
    </xf>
    <xf numFmtId="38" fontId="5" fillId="2" borderId="7" xfId="1" applyFont="1" applyFill="1" applyBorder="1" applyAlignment="1">
      <alignment horizontal="center" vertical="center"/>
    </xf>
    <xf numFmtId="38" fontId="5" fillId="2" borderId="0" xfId="1" applyFont="1" applyFill="1" applyBorder="1" applyAlignment="1">
      <alignment horizontal="center" vertical="center"/>
    </xf>
    <xf numFmtId="0" fontId="5" fillId="2" borderId="59" xfId="0" applyFont="1" applyFill="1" applyBorder="1">
      <alignment vertical="center"/>
    </xf>
    <xf numFmtId="0" fontId="5" fillId="2" borderId="108" xfId="0" applyFont="1" applyFill="1" applyBorder="1" applyAlignment="1">
      <alignment horizontal="center" vertical="center"/>
    </xf>
    <xf numFmtId="0" fontId="5" fillId="2" borderId="110" xfId="0" applyFont="1" applyFill="1" applyBorder="1" applyAlignment="1">
      <alignment horizontal="center" vertical="center"/>
    </xf>
    <xf numFmtId="0" fontId="5" fillId="2" borderId="111" xfId="0" applyFont="1" applyFill="1" applyBorder="1" applyAlignment="1">
      <alignment horizontal="center" vertical="center"/>
    </xf>
    <xf numFmtId="186" fontId="9" fillId="2" borderId="115" xfId="0" applyNumberFormat="1" applyFont="1" applyFill="1" applyBorder="1">
      <alignment vertical="center"/>
    </xf>
    <xf numFmtId="0" fontId="5" fillId="2" borderId="64" xfId="0" applyFont="1" applyFill="1" applyBorder="1">
      <alignment vertical="center"/>
    </xf>
    <xf numFmtId="186" fontId="9" fillId="3" borderId="0" xfId="0" applyNumberFormat="1" applyFont="1" applyFill="1">
      <alignment vertical="center"/>
    </xf>
    <xf numFmtId="0" fontId="32" fillId="2" borderId="0" xfId="0" applyFont="1" applyFill="1" applyAlignment="1">
      <alignment horizontal="center"/>
    </xf>
    <xf numFmtId="0" fontId="29" fillId="2" borderId="0" xfId="0" applyFont="1" applyFill="1" applyAlignment="1">
      <alignment horizontal="center"/>
    </xf>
    <xf numFmtId="0" fontId="5" fillId="2" borderId="68"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69" xfId="0" applyFont="1" applyFill="1" applyBorder="1" applyAlignment="1">
      <alignment horizontal="center" vertical="center"/>
    </xf>
    <xf numFmtId="0" fontId="5" fillId="5" borderId="7" xfId="0" applyFont="1" applyFill="1" applyBorder="1" applyAlignment="1">
      <alignment horizontal="center" vertical="center"/>
    </xf>
    <xf numFmtId="0" fontId="46" fillId="5" borderId="78" xfId="0" applyFont="1" applyFill="1" applyBorder="1" applyAlignment="1">
      <alignment horizontal="center" vertical="center"/>
    </xf>
    <xf numFmtId="0" fontId="5" fillId="5" borderId="79" xfId="0" applyFont="1" applyFill="1" applyBorder="1" applyAlignment="1">
      <alignment horizontal="center" vertical="center"/>
    </xf>
    <xf numFmtId="38" fontId="5" fillId="5" borderId="0" xfId="1" applyFont="1" applyFill="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678CCF"/>
      <color rgb="FF769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542925</xdr:colOff>
      <xdr:row>3</xdr:row>
      <xdr:rowOff>104775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5800" y="238125"/>
          <a:ext cx="5000625"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訪日外国人の自由診療価格の算定ツール（素案）</a:t>
          </a:r>
          <a:endParaRPr kumimoji="1" lang="en-US" altLang="ja-JP" sz="1100" b="1" u="sng">
            <a:solidFill>
              <a:schemeClr val="tx1"/>
            </a:solidFill>
          </a:endParaRPr>
        </a:p>
        <a:p>
          <a:pPr algn="l"/>
          <a:r>
            <a:rPr kumimoji="1" lang="ja-JP" altLang="en-US" sz="1100" b="1" u="none">
              <a:solidFill>
                <a:schemeClr val="tx1"/>
              </a:solidFill>
            </a:rPr>
            <a:t>　　　　　</a:t>
          </a:r>
          <a:r>
            <a:rPr kumimoji="1" lang="en-US" altLang="ja-JP" sz="1100" b="1" u="none">
              <a:solidFill>
                <a:schemeClr val="tx1"/>
              </a:solidFill>
            </a:rPr>
            <a:t>Ver.2.7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9525</xdr:colOff>
      <xdr:row>2</xdr:row>
      <xdr:rowOff>209551</xdr:rowOff>
    </xdr:from>
    <xdr:to>
      <xdr:col>10</xdr:col>
      <xdr:colOff>107950</xdr:colOff>
      <xdr:row>3</xdr:row>
      <xdr:rowOff>428626</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257175" y="685801"/>
          <a:ext cx="2089150" cy="457200"/>
        </a:xfrm>
        <a:prstGeom prst="ellipse">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職員人数貼付シート</a:t>
          </a:r>
        </a:p>
      </xdr:txBody>
    </xdr:sp>
    <xdr:clientData/>
  </xdr:twoCellAnchor>
  <xdr:twoCellAnchor>
    <xdr:from>
      <xdr:col>8</xdr:col>
      <xdr:colOff>19050</xdr:colOff>
      <xdr:row>0</xdr:row>
      <xdr:rowOff>66675</xdr:rowOff>
    </xdr:from>
    <xdr:to>
      <xdr:col>18</xdr:col>
      <xdr:colOff>295275</xdr:colOff>
      <xdr:row>2</xdr:row>
      <xdr:rowOff>171450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66700" y="66675"/>
          <a:ext cx="8115300"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４</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部門別職員人数整理（配賦・按分重みづけ係数算定準備）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p37 </a:t>
          </a:r>
          <a:r>
            <a:rPr kumimoji="1" lang="ja-JP" altLang="en-US" sz="1100" b="1">
              <a:solidFill>
                <a:schemeClr val="tx1"/>
              </a:solidFill>
            </a:rPr>
            <a:t>（３） 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24</xdr:col>
      <xdr:colOff>47625</xdr:colOff>
      <xdr:row>0</xdr:row>
      <xdr:rowOff>152400</xdr:rowOff>
    </xdr:from>
    <xdr:to>
      <xdr:col>30</xdr:col>
      <xdr:colOff>611982</xdr:colOff>
      <xdr:row>10</xdr:row>
      <xdr:rowOff>11908</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2249150" y="152400"/>
          <a:ext cx="4679157" cy="25265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・現状は</a:t>
          </a:r>
          <a:r>
            <a:rPr kumimoji="1" lang="en-US" altLang="ja-JP" sz="1100"/>
            <a:t>1</a:t>
          </a:r>
          <a:r>
            <a:rPr kumimoji="1" lang="ja-JP" altLang="en-US" sz="1100"/>
            <a:t>つの病院の職員人数の表をそのまま利用して、部門別人数を算出している</a:t>
          </a:r>
          <a:endParaRPr kumimoji="1" lang="en-US" altLang="ja-JP" sz="1100"/>
        </a:p>
        <a:p>
          <a:pPr algn="l"/>
          <a:endParaRPr kumimoji="1" lang="en-US" altLang="ja-JP" sz="1100"/>
        </a:p>
        <a:p>
          <a:pPr algn="l"/>
          <a:r>
            <a:rPr kumimoji="1" lang="ja-JP" altLang="en-US" sz="1100"/>
            <a:t>・定型のフォームを用意し、そこに入力する形式を新たに作成する必要がある</a:t>
          </a:r>
        </a:p>
      </xdr:txBody>
    </xdr:sp>
    <xdr:clientData/>
  </xdr:twoCellAnchor>
  <xdr:twoCellAnchor>
    <xdr:from>
      <xdr:col>16</xdr:col>
      <xdr:colOff>114300</xdr:colOff>
      <xdr:row>9</xdr:row>
      <xdr:rowOff>66675</xdr:rowOff>
    </xdr:from>
    <xdr:to>
      <xdr:col>22</xdr:col>
      <xdr:colOff>650082</xdr:colOff>
      <xdr:row>12</xdr:row>
      <xdr:rowOff>161925</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6829425" y="2495550"/>
          <a:ext cx="4650582" cy="809625"/>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メモ</a:t>
          </a:r>
          <a:endParaRPr kumimoji="1" lang="en-US" altLang="ja-JP" sz="1100"/>
        </a:p>
        <a:p>
          <a:pPr algn="l"/>
          <a:endParaRPr kumimoji="1" lang="en-US" altLang="ja-JP" sz="1100"/>
        </a:p>
        <a:p>
          <a:pPr algn="l"/>
          <a:r>
            <a:rPr kumimoji="1" lang="ja-JP" altLang="en-US" sz="1100"/>
            <a:t>・非常勤職員は</a:t>
          </a:r>
          <a:r>
            <a:rPr kumimoji="1" lang="en-US" altLang="ja-JP" sz="1100"/>
            <a:t>0.5</a:t>
          </a:r>
          <a:r>
            <a:rPr kumimoji="1" lang="ja-JP" altLang="en-US" sz="1100"/>
            <a:t>人でカウントしている。</a:t>
          </a:r>
          <a:endParaRPr kumimoji="1" lang="en-US" altLang="ja-JP"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14284</xdr:colOff>
      <xdr:row>0</xdr:row>
      <xdr:rowOff>80964</xdr:rowOff>
    </xdr:from>
    <xdr:to>
      <xdr:col>6</xdr:col>
      <xdr:colOff>240239</xdr:colOff>
      <xdr:row>3</xdr:row>
      <xdr:rowOff>33339</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80984" y="80964"/>
          <a:ext cx="5731405" cy="63817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５</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配賦・按分重みづけ係数算定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p37 </a:t>
          </a:r>
          <a:r>
            <a:rPr kumimoji="1" lang="ja-JP" altLang="en-US" sz="1100" b="1">
              <a:solidFill>
                <a:schemeClr val="tx1"/>
              </a:solidFill>
            </a:rPr>
            <a:t>（３） 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10</xdr:col>
      <xdr:colOff>357187</xdr:colOff>
      <xdr:row>3</xdr:row>
      <xdr:rowOff>178594</xdr:rowOff>
    </xdr:from>
    <xdr:to>
      <xdr:col>16</xdr:col>
      <xdr:colOff>223837</xdr:colOff>
      <xdr:row>12</xdr:row>
      <xdr:rowOff>123825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10406062" y="864394"/>
          <a:ext cx="3981450" cy="20026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S3</a:t>
          </a:r>
          <a:r>
            <a:rPr kumimoji="1" lang="ja-JP" altLang="en-US" sz="1100"/>
            <a:t>、</a:t>
          </a:r>
          <a:r>
            <a:rPr kumimoji="1" lang="en-US" altLang="ja-JP" sz="1100"/>
            <a:t>S4</a:t>
          </a:r>
          <a:r>
            <a:rPr kumimoji="1" lang="ja-JP" altLang="en-US" sz="1100"/>
            <a:t>シートの数値を参照し、重みづけ係数を出している</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21167</xdr:colOff>
      <xdr:row>0</xdr:row>
      <xdr:rowOff>99485</xdr:rowOff>
    </xdr:from>
    <xdr:to>
      <xdr:col>6</xdr:col>
      <xdr:colOff>839259</xdr:colOff>
      <xdr:row>3</xdr:row>
      <xdr:rowOff>51860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02142" y="99485"/>
          <a:ext cx="6504517" cy="63817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６</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配賦・按分重みづけ係数算定（外国人限定補助部門）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p46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9</xdr:col>
      <xdr:colOff>179917</xdr:colOff>
      <xdr:row>1</xdr:row>
      <xdr:rowOff>72497</xdr:rowOff>
    </xdr:from>
    <xdr:to>
      <xdr:col>15</xdr:col>
      <xdr:colOff>63235</xdr:colOff>
      <xdr:row>18</xdr:row>
      <xdr:rowOff>127002</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9752542" y="301097"/>
          <a:ext cx="3998118" cy="39407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基本的には</a:t>
          </a:r>
          <a:r>
            <a:rPr kumimoji="1" lang="en-US" altLang="ja-JP" sz="1100">
              <a:solidFill>
                <a:schemeClr val="lt1"/>
              </a:solidFill>
              <a:effectLst/>
              <a:latin typeface="+mn-lt"/>
              <a:ea typeface="+mn-ea"/>
              <a:cs typeface="+mn-cs"/>
            </a:rPr>
            <a:t>S3</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S4</a:t>
          </a:r>
          <a:r>
            <a:rPr kumimoji="1" lang="ja-JP" altLang="ja-JP" sz="1100">
              <a:solidFill>
                <a:schemeClr val="lt1"/>
              </a:solidFill>
              <a:effectLst/>
              <a:latin typeface="+mn-lt"/>
              <a:ea typeface="+mn-ea"/>
              <a:cs typeface="+mn-cs"/>
            </a:rPr>
            <a:t>ページの数値を参照し、重みづけ係数を出している</a:t>
          </a:r>
          <a:endParaRPr lang="ja-JP" altLang="ja-JP">
            <a:effectLst/>
          </a:endParaRPr>
        </a:p>
        <a:p>
          <a:pPr algn="l"/>
          <a:endParaRPr kumimoji="1" lang="en-US" altLang="ja-JP" sz="1100"/>
        </a:p>
        <a:p>
          <a:pPr algn="l"/>
          <a:r>
            <a:rPr kumimoji="1" lang="ja-JP" altLang="en-US" sz="1100"/>
            <a:t>・</a:t>
          </a:r>
          <a:r>
            <a:rPr kumimoji="1" lang="en-US" altLang="ja-JP" sz="1100"/>
            <a:t>P46</a:t>
          </a:r>
          <a:r>
            <a:rPr kumimoji="1" lang="ja-JP" altLang="en-US" sz="1100"/>
            <a:t>　補助部門の外国人診療に直接関わる部分の直接費を算定するために、外国人限定の補助部門の重みづけ係数を算出している</a:t>
          </a:r>
          <a:endParaRPr kumimoji="1" lang="en-US" altLang="ja-JP" sz="1100"/>
        </a:p>
        <a:p>
          <a:pPr algn="l"/>
          <a:endParaRPr kumimoji="1" lang="en-US" altLang="ja-JP" sz="1100"/>
        </a:p>
        <a:p>
          <a:pPr algn="l"/>
          <a:r>
            <a:rPr kumimoji="1" lang="ja-JP" altLang="en-US" sz="1100"/>
            <a:t>・外国人限定の補助部門は各施設で異なるが、本シートでは医事課の会計処理を該当業務と仮定している。そのため、面積は医事課面積を対象とした（「</a:t>
          </a:r>
          <a:r>
            <a:rPr kumimoji="1" lang="en-US" altLang="ja-JP" sz="1100"/>
            <a:t>S3.</a:t>
          </a:r>
          <a:r>
            <a:rPr kumimoji="1" lang="ja-JP" altLang="en-US" sz="1100"/>
            <a:t>施設面積</a:t>
          </a:r>
          <a:r>
            <a:rPr kumimoji="1" lang="en-US" altLang="ja-JP" sz="1100"/>
            <a:t>!K22</a:t>
          </a:r>
          <a:r>
            <a:rPr kumimoji="1" lang="ja-JP" altLang="en-US" sz="1100"/>
            <a:t>」を参照している）。職員数では外国人会計担当者を仮に</a:t>
          </a:r>
          <a:r>
            <a:rPr kumimoji="1" lang="en-US" altLang="ja-JP" sz="1100"/>
            <a:t>2</a:t>
          </a:r>
          <a:r>
            <a:rPr kumimoji="1" lang="ja-JP" altLang="en-US" sz="1100"/>
            <a:t>名と想定し、対象とした（</a:t>
          </a:r>
          <a:r>
            <a:rPr kumimoji="1" lang="en-US" altLang="ja-JP" sz="1100"/>
            <a:t>S4</a:t>
          </a:r>
          <a:r>
            <a:rPr kumimoji="1" lang="ja-JP" altLang="en-US" sz="1100"/>
            <a:t>シートに該当職員数を直接入力する欄を作成し、「</a:t>
          </a:r>
          <a:r>
            <a:rPr kumimoji="1" lang="en-US" altLang="ja-JP" sz="1100"/>
            <a:t>S4.</a:t>
          </a:r>
          <a:r>
            <a:rPr kumimoji="1" lang="ja-JP" altLang="en-US" sz="1100"/>
            <a:t>職員人数整理</a:t>
          </a:r>
          <a:r>
            <a:rPr kumimoji="1" lang="en-US" altLang="ja-JP" sz="1100"/>
            <a:t>!N6</a:t>
          </a:r>
          <a:r>
            <a:rPr kumimoji="1" lang="ja-JP" altLang="en-US" sz="1100"/>
            <a:t>」を参照している）。</a:t>
          </a:r>
          <a:endParaRPr kumimoji="1" lang="en-US" altLang="ja-JP" sz="1100"/>
        </a:p>
        <a:p>
          <a:pPr algn="l"/>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76200</xdr:rowOff>
    </xdr:from>
    <xdr:to>
      <xdr:col>9</xdr:col>
      <xdr:colOff>66676</xdr:colOff>
      <xdr:row>2</xdr:row>
      <xdr:rowOff>200025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66701" y="76200"/>
          <a:ext cx="5638800"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７</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部門別直接費算定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p37 </a:t>
          </a:r>
          <a:r>
            <a:rPr kumimoji="1" lang="ja-JP" altLang="en-US" sz="1100" b="1">
              <a:solidFill>
                <a:schemeClr val="tx1"/>
              </a:solidFill>
            </a:rPr>
            <a:t>（３） 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10</xdr:col>
      <xdr:colOff>190500</xdr:colOff>
      <xdr:row>1</xdr:row>
      <xdr:rowOff>76200</xdr:rowOff>
    </xdr:from>
    <xdr:to>
      <xdr:col>16</xdr:col>
      <xdr:colOff>85725</xdr:colOff>
      <xdr:row>10</xdr:row>
      <xdr:rowOff>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715125" y="304800"/>
          <a:ext cx="4010025" cy="198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S1</a:t>
          </a:r>
          <a:r>
            <a:rPr kumimoji="1" lang="ja-JP" altLang="en-US" sz="1100"/>
            <a:t>、</a:t>
          </a:r>
          <a:r>
            <a:rPr kumimoji="1" lang="en-US" altLang="ja-JP" sz="1100"/>
            <a:t>S5</a:t>
          </a:r>
          <a:r>
            <a:rPr kumimoji="1" lang="ja-JP" altLang="en-US" sz="1100"/>
            <a:t>シートの数値を参照し、部門別の直接費を計算している</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7</xdr:col>
      <xdr:colOff>1209675</xdr:colOff>
      <xdr:row>2</xdr:row>
      <xdr:rowOff>190500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80975" y="85725"/>
          <a:ext cx="4657725"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８</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費用増加の係数算定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p39 </a:t>
          </a:r>
          <a:r>
            <a:rPr kumimoji="1" lang="ja-JP" altLang="en-US" sz="1100" b="1">
              <a:solidFill>
                <a:schemeClr val="tx1"/>
              </a:solidFill>
            </a:rPr>
            <a:t>（３） ３）</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123825</xdr:colOff>
      <xdr:row>1</xdr:row>
      <xdr:rowOff>19049</xdr:rowOff>
    </xdr:from>
    <xdr:to>
      <xdr:col>17</xdr:col>
      <xdr:colOff>19050</xdr:colOff>
      <xdr:row>12</xdr:row>
      <xdr:rowOff>228600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8772525" y="257174"/>
          <a:ext cx="4010025" cy="28670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・タイムスタディの入力用シートが未作成のため、あくまでも仮のイメージ。本来は、タイムスタディの結果を基に時間、人数の係数を計算する。</a:t>
          </a:r>
          <a:endParaRPr kumimoji="1" lang="en-US" altLang="ja-JP" sz="1100"/>
        </a:p>
        <a:p>
          <a:pPr algn="l"/>
          <a:endParaRPr kumimoji="1" lang="en-US" altLang="ja-JP" sz="1100"/>
        </a:p>
        <a:p>
          <a:pPr algn="l"/>
          <a:r>
            <a:rPr kumimoji="1" lang="ja-JP" altLang="en-US" sz="1100"/>
            <a:t>・タイムスタディの入力用シートを別の</a:t>
          </a:r>
          <a:r>
            <a:rPr kumimoji="1" lang="en-US" altLang="ja-JP" sz="1100"/>
            <a:t>Excel</a:t>
          </a:r>
          <a:r>
            <a:rPr kumimoji="1" lang="ja-JP" altLang="en-US" sz="1100"/>
            <a:t>として作成する場合は、そこから参照できるようにする。</a:t>
          </a:r>
          <a:r>
            <a:rPr kumimoji="1" lang="en-US" altLang="ja-JP" sz="1100"/>
            <a:t>※</a:t>
          </a:r>
          <a:r>
            <a:rPr kumimoji="1" lang="ja-JP" altLang="en-US" sz="1100"/>
            <a:t>参考　「タイムスタディ票</a:t>
          </a:r>
          <a:r>
            <a:rPr kumimoji="1" lang="en-US" altLang="ja-JP" sz="1100"/>
            <a:t>(</a:t>
          </a:r>
          <a:r>
            <a:rPr kumimoji="1" lang="ja-JP" altLang="en-US" sz="1100"/>
            <a:t>歯科医院フォーム例</a:t>
          </a:r>
          <a:r>
            <a:rPr kumimoji="1" lang="en-US" altLang="ja-JP" sz="1100"/>
            <a:t>)</a:t>
          </a:r>
          <a:r>
            <a:rPr kumimoji="1" lang="ja-JP" altLang="en-US" sz="1100"/>
            <a:t>」を元に作成予定。</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104774</xdr:colOff>
      <xdr:row>0</xdr:row>
      <xdr:rowOff>123825</xdr:rowOff>
    </xdr:from>
    <xdr:to>
      <xdr:col>12</xdr:col>
      <xdr:colOff>66675</xdr:colOff>
      <xdr:row>3</xdr:row>
      <xdr:rowOff>19050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104774" y="123825"/>
          <a:ext cx="6362701"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９</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係数を用いた訪日外国人診療の直接費算定（精緻算定）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p39 </a:t>
          </a:r>
          <a:r>
            <a:rPr kumimoji="1" lang="ja-JP" altLang="en-US" sz="1100" b="1">
              <a:solidFill>
                <a:schemeClr val="tx1"/>
              </a:solidFill>
            </a:rPr>
            <a:t>（３）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16</xdr:col>
      <xdr:colOff>47625</xdr:colOff>
      <xdr:row>1</xdr:row>
      <xdr:rowOff>104775</xdr:rowOff>
    </xdr:from>
    <xdr:to>
      <xdr:col>21</xdr:col>
      <xdr:colOff>628650</xdr:colOff>
      <xdr:row>12</xdr:row>
      <xdr:rowOff>114300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8239125" y="333375"/>
          <a:ext cx="4010025" cy="2524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S7</a:t>
          </a:r>
          <a:r>
            <a:rPr kumimoji="1" lang="ja-JP" altLang="en-US" sz="1100"/>
            <a:t>で計算した部門別直接費に、</a:t>
          </a:r>
          <a:r>
            <a:rPr kumimoji="1" lang="en-US" altLang="ja-JP" sz="1100"/>
            <a:t>S8</a:t>
          </a:r>
          <a:r>
            <a:rPr kumimoji="1" lang="ja-JP" altLang="en-US" sz="1100"/>
            <a:t>で計算した係数を掛けて、訪日外国人診療の直接費を計算している。</a:t>
          </a:r>
          <a:endParaRPr kumimoji="1" lang="en-US" altLang="ja-JP" sz="1100"/>
        </a:p>
        <a:p>
          <a:pPr algn="l"/>
          <a:r>
            <a:rPr kumimoji="1" lang="en-US" altLang="ja-JP" sz="1100"/>
            <a:t>※</a:t>
          </a:r>
          <a:r>
            <a:rPr kumimoji="1" lang="ja-JP" altLang="en-US" sz="1100"/>
            <a:t>補助部門の扱い等はマニュアル</a:t>
          </a:r>
          <a:r>
            <a:rPr kumimoji="1" lang="en-US" altLang="ja-JP" sz="1100"/>
            <a:t>P39</a:t>
          </a:r>
          <a:r>
            <a:rPr kumimoji="1" lang="ja-JP" altLang="en-US" sz="1100"/>
            <a:t>参照</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95250</xdr:colOff>
      <xdr:row>0</xdr:row>
      <xdr:rowOff>171450</xdr:rowOff>
    </xdr:from>
    <xdr:to>
      <xdr:col>6</xdr:col>
      <xdr:colOff>371476</xdr:colOff>
      <xdr:row>3</xdr:row>
      <xdr:rowOff>66675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95250" y="171450"/>
          <a:ext cx="6286501"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１０</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施設全体の直接費算定①（</a:t>
          </a:r>
          <a:r>
            <a:rPr kumimoji="1" lang="en-US" altLang="ja-JP" sz="1100" b="1">
              <a:solidFill>
                <a:schemeClr val="tx1"/>
              </a:solidFill>
            </a:rPr>
            <a:t>1</a:t>
          </a:r>
          <a:r>
            <a:rPr kumimoji="1" lang="ja-JP" altLang="en-US" sz="1100" b="1">
              <a:solidFill>
                <a:schemeClr val="tx1"/>
              </a:solidFill>
            </a:rPr>
            <a:t>患者当たりの単価の倍数）</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p41</a:t>
          </a:r>
          <a:r>
            <a:rPr kumimoji="1" lang="ja-JP" altLang="en-US" sz="1100" b="1">
              <a:solidFill>
                <a:schemeClr val="tx1"/>
              </a:solidFill>
            </a:rPr>
            <a:t>（４）１）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8</xdr:col>
      <xdr:colOff>361950</xdr:colOff>
      <xdr:row>1</xdr:row>
      <xdr:rowOff>47625</xdr:rowOff>
    </xdr:from>
    <xdr:to>
      <xdr:col>14</xdr:col>
      <xdr:colOff>257175</xdr:colOff>
      <xdr:row>12</xdr:row>
      <xdr:rowOff>57150</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8277225" y="276225"/>
          <a:ext cx="4010025" cy="2524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S7</a:t>
          </a:r>
          <a:r>
            <a:rPr kumimoji="1" lang="ja-JP" altLang="en-US" sz="1100"/>
            <a:t>で計算した保険診療の直接費と、</a:t>
          </a:r>
          <a:r>
            <a:rPr kumimoji="1" lang="en-US" altLang="ja-JP" sz="1100"/>
            <a:t>S9</a:t>
          </a:r>
          <a:r>
            <a:rPr kumimoji="1" lang="ja-JP" altLang="en-US" sz="1100"/>
            <a:t>で計算した訪日外国人診療の直接費から、倍数を計算している。</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130967</xdr:colOff>
      <xdr:row>16</xdr:row>
      <xdr:rowOff>11905</xdr:rowOff>
    </xdr:from>
    <xdr:ext cx="1023742" cy="43569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874792" y="2802730"/>
          <a:ext cx="102374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a:t>
          </a:r>
          <a:r>
            <a:rPr kumimoji="1" lang="en-US" altLang="ja-JP" sz="1600" b="1" i="1">
              <a:solidFill>
                <a:srgbClr val="C00000"/>
              </a:solidFill>
            </a:rPr>
            <a:t>XY</a:t>
          </a:r>
          <a:r>
            <a:rPr kumimoji="1" lang="ja-JP" altLang="en-US" sz="1600"/>
            <a:t>＝</a:t>
          </a:r>
          <a:r>
            <a:rPr kumimoji="1" lang="en-US" altLang="ja-JP" sz="1600"/>
            <a:t>800</a:t>
          </a:r>
        </a:p>
      </xdr:txBody>
    </xdr:sp>
    <xdr:clientData/>
  </xdr:oneCellAnchor>
  <xdr:twoCellAnchor>
    <xdr:from>
      <xdr:col>18</xdr:col>
      <xdr:colOff>242697</xdr:colOff>
      <xdr:row>18</xdr:row>
      <xdr:rowOff>107154</xdr:rowOff>
    </xdr:from>
    <xdr:to>
      <xdr:col>19</xdr:col>
      <xdr:colOff>166687</xdr:colOff>
      <xdr:row>21</xdr:row>
      <xdr:rowOff>108488</xdr:rowOff>
    </xdr:to>
    <xdr:sp macro="" textlink="">
      <xdr:nvSpPr>
        <xdr:cNvPr id="3" name="U ターン矢印 3">
          <a:extLst>
            <a:ext uri="{FF2B5EF4-FFF2-40B4-BE49-F238E27FC236}">
              <a16:creationId xmlns:a16="http://schemas.microsoft.com/office/drawing/2014/main" id="{00000000-0008-0000-1200-000003000000}"/>
            </a:ext>
          </a:extLst>
        </xdr:cNvPr>
        <xdr:cNvSpPr/>
      </xdr:nvSpPr>
      <xdr:spPr>
        <a:xfrm rot="5400000">
          <a:off x="7581138" y="2912838"/>
          <a:ext cx="287084" cy="371665"/>
        </a:xfrm>
        <a:prstGeom prst="uturnArrow">
          <a:avLst>
            <a:gd name="adj1" fmla="val 1943"/>
            <a:gd name="adj2" fmla="val 8046"/>
            <a:gd name="adj3" fmla="val 18218"/>
            <a:gd name="adj4" fmla="val 50597"/>
            <a:gd name="adj5" fmla="val 99414"/>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76200</xdr:colOff>
      <xdr:row>0</xdr:row>
      <xdr:rowOff>123825</xdr:rowOff>
    </xdr:from>
    <xdr:to>
      <xdr:col>17</xdr:col>
      <xdr:colOff>66676</xdr:colOff>
      <xdr:row>3</xdr:row>
      <xdr:rowOff>19050</xdr:rowOff>
    </xdr:to>
    <xdr:sp macro="" textlink="">
      <xdr:nvSpPr>
        <xdr:cNvPr id="4" name="正方形/長方形 3">
          <a:extLst>
            <a:ext uri="{FF2B5EF4-FFF2-40B4-BE49-F238E27FC236}">
              <a16:creationId xmlns:a16="http://schemas.microsoft.com/office/drawing/2014/main" id="{00000000-0008-0000-1200-000004000000}"/>
            </a:ext>
          </a:extLst>
        </xdr:cNvPr>
        <xdr:cNvSpPr/>
      </xdr:nvSpPr>
      <xdr:spPr>
        <a:xfrm>
          <a:off x="76200" y="123825"/>
          <a:ext cx="6877051"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１１</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施設全体の直接費算定②（外国人比率を考慮した算定）</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p42</a:t>
          </a:r>
          <a:r>
            <a:rPr kumimoji="1" lang="ja-JP" altLang="en-US" sz="1100" b="1">
              <a:solidFill>
                <a:schemeClr val="tx1"/>
              </a:solidFill>
            </a:rPr>
            <a:t>（４）１）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23</xdr:col>
      <xdr:colOff>66675</xdr:colOff>
      <xdr:row>0</xdr:row>
      <xdr:rowOff>171450</xdr:rowOff>
    </xdr:from>
    <xdr:to>
      <xdr:col>28</xdr:col>
      <xdr:colOff>647700</xdr:colOff>
      <xdr:row>15</xdr:row>
      <xdr:rowOff>133350</xdr:rowOff>
    </xdr:to>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9582150" y="171450"/>
          <a:ext cx="4010025" cy="2524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S10 </a:t>
          </a:r>
          <a:r>
            <a:rPr kumimoji="1" lang="ja-JP" altLang="en-US" sz="1100"/>
            <a:t>で計算した倍数を用いて保険診療と訪日外国人診療を合わせた施設全体の直接費を計算している。</a:t>
          </a:r>
          <a:endParaRPr kumimoji="1" lang="en-US" altLang="ja-JP" sz="1100"/>
        </a:p>
        <a:p>
          <a:pPr algn="l"/>
          <a:endParaRPr kumimoji="1" lang="en-US" altLang="ja-JP" sz="1100"/>
        </a:p>
        <a:p>
          <a:pPr algn="l"/>
          <a:r>
            <a:rPr kumimoji="1" lang="ja-JP" altLang="en-US" sz="1100"/>
            <a:t>・計算方法はマニュアル</a:t>
          </a:r>
          <a:r>
            <a:rPr kumimoji="1" lang="en-US" altLang="ja-JP" sz="1100"/>
            <a:t>P42</a:t>
          </a:r>
          <a:r>
            <a:rPr kumimoji="1" lang="ja-JP" altLang="en-US" sz="1100"/>
            <a:t>の通り</a:t>
          </a:r>
          <a:endParaRPr kumimoji="1" lang="en-US" altLang="ja-JP" sz="1100"/>
        </a:p>
        <a:p>
          <a:pPr algn="l"/>
          <a:endParaRPr kumimoji="1" lang="en-US" altLang="ja-JP" sz="1100"/>
        </a:p>
        <a:p>
          <a:pPr algn="l"/>
          <a:r>
            <a:rPr kumimoji="1" lang="ja-JP" altLang="en-US" sz="1100"/>
            <a:t>・ここで必要な保険診療患者数、訪日外国人患者数は、直接数字を入力している。</a:t>
          </a:r>
          <a:endParaRPr kumimoji="1" lang="en-US" altLang="ja-JP" sz="1100"/>
        </a:p>
        <a:p>
          <a:pPr algn="l"/>
          <a:endParaRPr kumimoji="1" lang="en-US" altLang="ja-JP" sz="1100"/>
        </a:p>
        <a:p>
          <a:pPr algn="l"/>
          <a:r>
            <a:rPr kumimoji="1" lang="ja-JP" altLang="en-US" sz="1100"/>
            <a:t>・形式を整える必要がある。</a:t>
          </a:r>
          <a:endParaRPr kumimoji="1" lang="en-US" altLang="ja-JP"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152400</xdr:colOff>
      <xdr:row>0</xdr:row>
      <xdr:rowOff>142875</xdr:rowOff>
    </xdr:from>
    <xdr:to>
      <xdr:col>8</xdr:col>
      <xdr:colOff>1562101</xdr:colOff>
      <xdr:row>3</xdr:row>
      <xdr:rowOff>38100</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152400" y="142875"/>
          <a:ext cx="6753226"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１２</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直接費の一次配賦基準の計算</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a:t>
          </a:r>
          <a:r>
            <a:rPr kumimoji="1" lang="ja-JP" altLang="en-US" sz="1100" b="1">
              <a:solidFill>
                <a:schemeClr val="tx1"/>
              </a:solidFill>
            </a:rPr>
            <a:t>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9</xdr:col>
      <xdr:colOff>666750</xdr:colOff>
      <xdr:row>2</xdr:row>
      <xdr:rowOff>0</xdr:rowOff>
    </xdr:from>
    <xdr:to>
      <xdr:col>15</xdr:col>
      <xdr:colOff>561975</xdr:colOff>
      <xdr:row>13</xdr:row>
      <xdr:rowOff>9525</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7839075" y="457200"/>
          <a:ext cx="4010025" cy="2524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・直接費を部門ごとに配賦按分するため、診療部門、支援部門の一次配賦基準を計算している。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・形式を整える必要がある。</a:t>
          </a:r>
          <a:endParaRPr lang="ja-JP" altLang="ja-JP">
            <a:effectLst/>
          </a:endParaRPr>
        </a:p>
        <a:p>
          <a:pPr algn="l"/>
          <a:endParaRPr kumimoji="1" lang="en-US" altLang="ja-JP"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11</xdr:col>
      <xdr:colOff>28576</xdr:colOff>
      <xdr:row>3</xdr:row>
      <xdr:rowOff>0</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52400" y="104775"/>
          <a:ext cx="6753226"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１３</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直接費の一次配賦</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a:t>
          </a:r>
          <a:r>
            <a:rPr kumimoji="1" lang="ja-JP" altLang="en-US" sz="1100" b="1">
              <a:solidFill>
                <a:schemeClr val="tx1"/>
              </a:solidFill>
            </a:rPr>
            <a:t>（５）２）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552450</xdr:colOff>
      <xdr:row>1</xdr:row>
      <xdr:rowOff>0</xdr:rowOff>
    </xdr:from>
    <xdr:to>
      <xdr:col>17</xdr:col>
      <xdr:colOff>447675</xdr:colOff>
      <xdr:row>12</xdr:row>
      <xdr:rowOff>9525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7429500" y="228600"/>
          <a:ext cx="4010025" cy="2524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・一次配賦として、部門別直接費を計算している。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・形式を整える必要がある。</a:t>
          </a:r>
          <a:endParaRPr lang="ja-JP" altLang="ja-JP">
            <a:effectLst/>
          </a:endParaRPr>
        </a:p>
        <a:p>
          <a:pPr algn="l"/>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7</xdr:col>
      <xdr:colOff>1209675</xdr:colOff>
      <xdr:row>2</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80975" y="85725"/>
          <a:ext cx="4657725"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エントリー１</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医療資源の消費と時間単価の設定</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66675</xdr:colOff>
      <xdr:row>2</xdr:row>
      <xdr:rowOff>223839</xdr:rowOff>
    </xdr:from>
    <xdr:to>
      <xdr:col>19</xdr:col>
      <xdr:colOff>93663</xdr:colOff>
      <xdr:row>3</xdr:row>
      <xdr:rowOff>400051</xdr:rowOff>
    </xdr:to>
    <xdr:sp macro="" textlink="">
      <xdr:nvSpPr>
        <xdr:cNvPr id="2" name="楕円 1">
          <a:extLst>
            <a:ext uri="{FF2B5EF4-FFF2-40B4-BE49-F238E27FC236}">
              <a16:creationId xmlns:a16="http://schemas.microsoft.com/office/drawing/2014/main" id="{00000000-0008-0000-1500-000002000000}"/>
            </a:ext>
          </a:extLst>
        </xdr:cNvPr>
        <xdr:cNvSpPr/>
      </xdr:nvSpPr>
      <xdr:spPr>
        <a:xfrm>
          <a:off x="400050" y="681039"/>
          <a:ext cx="2084388" cy="404812"/>
        </a:xfrm>
        <a:prstGeom prst="ellipse">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施設面積貼付シート</a:t>
          </a:r>
        </a:p>
      </xdr:txBody>
    </xdr:sp>
    <xdr:clientData/>
  </xdr:twoCellAnchor>
  <xdr:twoCellAnchor>
    <xdr:from>
      <xdr:col>16</xdr:col>
      <xdr:colOff>57150</xdr:colOff>
      <xdr:row>0</xdr:row>
      <xdr:rowOff>57150</xdr:rowOff>
    </xdr:from>
    <xdr:to>
      <xdr:col>24</xdr:col>
      <xdr:colOff>907256</xdr:colOff>
      <xdr:row>2</xdr:row>
      <xdr:rowOff>185738</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390525" y="57150"/>
          <a:ext cx="7155656" cy="5857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１４</a:t>
          </a:r>
          <a:endParaRPr kumimoji="1" lang="en-US" altLang="ja-JP" sz="1100" b="1" u="sng">
            <a:solidFill>
              <a:schemeClr val="tx1"/>
            </a:solidFill>
          </a:endParaRPr>
        </a:p>
        <a:p>
          <a:pPr algn="l"/>
          <a:r>
            <a:rPr kumimoji="1" lang="ja-JP" altLang="en-US" sz="1100" b="1">
              <a:solidFill>
                <a:schemeClr val="tx1"/>
              </a:solidFill>
            </a:rPr>
            <a:t>　診療科別面積整理（二次配賦基準算定準備）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27</xdr:col>
      <xdr:colOff>0</xdr:colOff>
      <xdr:row>0</xdr:row>
      <xdr:rowOff>85724</xdr:rowOff>
    </xdr:from>
    <xdr:to>
      <xdr:col>32</xdr:col>
      <xdr:colOff>581025</xdr:colOff>
      <xdr:row>19</xdr:row>
      <xdr:rowOff>95249</xdr:rowOff>
    </xdr:to>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9153525" y="85724"/>
          <a:ext cx="4010025" cy="460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・二次配賦の準備として該当患者の面積基準を算定している。</a:t>
          </a:r>
          <a:endParaRPr kumimoji="1" lang="en-US" altLang="ja-JP" sz="1100"/>
        </a:p>
        <a:p>
          <a:pPr algn="l"/>
          <a:endParaRPr kumimoji="1" lang="en-US" altLang="ja-JP" sz="1100"/>
        </a:p>
        <a:p>
          <a:pPr algn="l"/>
          <a:r>
            <a:rPr kumimoji="1" lang="ja-JP" altLang="en-US" sz="1100"/>
            <a:t>・今回の例として対象患者に関わる部門が泌尿器科と検査部門だったため、その</a:t>
          </a:r>
          <a:r>
            <a:rPr kumimoji="1" lang="en-US" altLang="ja-JP" sz="1100"/>
            <a:t>2</a:t>
          </a:r>
          <a:r>
            <a:rPr kumimoji="1" lang="ja-JP" altLang="en-US" sz="1100"/>
            <a:t>部門に関して計算している。（レセプト情報から該当診療科等を判断する）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対象患者により、該当となる診療科、部門等が異なることが想定されるため、対象患者に関連する診療科・部門等を選択すると自動的に該当の面積基準が計算されるような形式が望ましい。</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・面積情報に関しては、</a:t>
          </a:r>
          <a:r>
            <a:rPr kumimoji="1" lang="en-US" altLang="ja-JP" sz="1100">
              <a:solidFill>
                <a:schemeClr val="lt1"/>
              </a:solidFill>
              <a:effectLst/>
              <a:latin typeface="+mn-lt"/>
              <a:ea typeface="+mn-ea"/>
              <a:cs typeface="+mn-cs"/>
            </a:rPr>
            <a:t>S3</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定型のフォームを用意</a:t>
          </a:r>
          <a:r>
            <a:rPr kumimoji="1" lang="ja-JP" altLang="en-US" sz="1100">
              <a:solidFill>
                <a:schemeClr val="lt1"/>
              </a:solidFill>
              <a:effectLst/>
              <a:latin typeface="+mn-lt"/>
              <a:ea typeface="+mn-ea"/>
              <a:cs typeface="+mn-cs"/>
            </a:rPr>
            <a:t>する場合</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その情報を参照する形式も可能。シートの位置、番号も</a:t>
          </a:r>
          <a:r>
            <a:rPr kumimoji="1" lang="en-US" altLang="ja-JP" sz="1100">
              <a:solidFill>
                <a:schemeClr val="lt1"/>
              </a:solidFill>
              <a:effectLst/>
              <a:latin typeface="+mn-lt"/>
              <a:ea typeface="+mn-ea"/>
              <a:cs typeface="+mn-cs"/>
            </a:rPr>
            <a:t>S3</a:t>
          </a:r>
          <a:r>
            <a:rPr kumimoji="1" lang="ja-JP" altLang="en-US" sz="1100">
              <a:solidFill>
                <a:schemeClr val="lt1"/>
              </a:solidFill>
              <a:effectLst/>
              <a:latin typeface="+mn-lt"/>
              <a:ea typeface="+mn-ea"/>
              <a:cs typeface="+mn-cs"/>
            </a:rPr>
            <a:t>の後にぶら下げて、予め計算しておくことも検討。</a:t>
          </a:r>
          <a:endParaRPr lang="ja-JP" altLang="ja-JP">
            <a:effectLst/>
          </a:endParaRPr>
        </a:p>
        <a:p>
          <a:pPr algn="l"/>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・形式を整える必要がある。</a:t>
          </a:r>
          <a:endParaRPr lang="ja-JP" altLang="ja-JP">
            <a:effectLst/>
          </a:endParaRPr>
        </a:p>
        <a:p>
          <a:pPr algn="l"/>
          <a:endParaRPr kumimoji="1" lang="en-US" altLang="ja-JP"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8</xdr:col>
      <xdr:colOff>545306</xdr:colOff>
      <xdr:row>2</xdr:row>
      <xdr:rowOff>185738</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85725" y="57150"/>
          <a:ext cx="6307931" cy="5857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１５</a:t>
          </a:r>
          <a:endParaRPr kumimoji="1" lang="en-US" altLang="ja-JP" sz="1100" b="1" u="sng">
            <a:solidFill>
              <a:schemeClr val="tx1"/>
            </a:solidFill>
          </a:endParaRPr>
        </a:p>
        <a:p>
          <a:pPr algn="l"/>
          <a:r>
            <a:rPr kumimoji="1" lang="ja-JP" altLang="en-US" sz="1100" b="1">
              <a:solidFill>
                <a:schemeClr val="tx1"/>
              </a:solidFill>
            </a:rPr>
            <a:t>　診療科別職員人数整理（二次配賦基準算定準備）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266700</xdr:colOff>
      <xdr:row>0</xdr:row>
      <xdr:rowOff>123825</xdr:rowOff>
    </xdr:from>
    <xdr:to>
      <xdr:col>17</xdr:col>
      <xdr:colOff>161925</xdr:colOff>
      <xdr:row>26</xdr:row>
      <xdr:rowOff>85725</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8172450" y="123825"/>
          <a:ext cx="4010025" cy="5905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・二次配賦の準備として該当患者の職員人数基準を算定している。</a:t>
          </a:r>
          <a:endParaRPr kumimoji="1" lang="en-US" altLang="ja-JP" sz="1100"/>
        </a:p>
        <a:p>
          <a:pPr algn="l"/>
          <a:endParaRPr kumimoji="1" lang="en-US" altLang="ja-JP" sz="1100"/>
        </a:p>
        <a:p>
          <a:pPr algn="l"/>
          <a:r>
            <a:rPr kumimoji="1" lang="ja-JP" altLang="en-US" sz="1100"/>
            <a:t>・今回の例として対象患者に関わる部門が泌尿器科と検査部門だったため、その</a:t>
          </a:r>
          <a:r>
            <a:rPr kumimoji="1" lang="en-US" altLang="ja-JP" sz="1100"/>
            <a:t>2</a:t>
          </a:r>
          <a:r>
            <a:rPr kumimoji="1" lang="ja-JP" altLang="en-US" sz="1100"/>
            <a:t>部門に関して計算している。（レセプト情報から該当診療科等を判断する）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・今回の例として取り上げた施設からの職員配置に関する提供情報が少なく、診療科別の職員人数基準を計算できなかったため、他の情報を参考に仮で数値を直接設定し計算している。本来は、</a:t>
          </a:r>
          <a:r>
            <a:rPr kumimoji="1" lang="en-US" altLang="ja-JP" sz="1100"/>
            <a:t>S4</a:t>
          </a:r>
          <a:r>
            <a:rPr kumimoji="1" lang="ja-JP" altLang="en-US" sz="1100"/>
            <a:t>に定型フォームを用意し、診療科別の職員人数を記載して、そこから計算できるような形式が望ましい。</a:t>
          </a:r>
          <a:r>
            <a:rPr kumimoji="1" lang="ja-JP" altLang="ja-JP" sz="1100">
              <a:solidFill>
                <a:schemeClr val="lt1"/>
              </a:solidFill>
              <a:effectLst/>
              <a:latin typeface="+mn-lt"/>
              <a:ea typeface="+mn-ea"/>
              <a:cs typeface="+mn-cs"/>
            </a:rPr>
            <a:t>シートの位置、番号も</a:t>
          </a:r>
          <a:r>
            <a:rPr kumimoji="1" lang="en-US" altLang="ja-JP" sz="1100">
              <a:solidFill>
                <a:schemeClr val="lt1"/>
              </a:solidFill>
              <a:effectLst/>
              <a:latin typeface="+mn-lt"/>
              <a:ea typeface="+mn-ea"/>
              <a:cs typeface="+mn-cs"/>
            </a:rPr>
            <a:t>S3</a:t>
          </a:r>
          <a:r>
            <a:rPr kumimoji="1" lang="ja-JP" altLang="ja-JP" sz="1100">
              <a:solidFill>
                <a:schemeClr val="lt1"/>
              </a:solidFill>
              <a:effectLst/>
              <a:latin typeface="+mn-lt"/>
              <a:ea typeface="+mn-ea"/>
              <a:cs typeface="+mn-cs"/>
            </a:rPr>
            <a:t>の後にぶら下げて、予め計算しておくことも検討。</a:t>
          </a:r>
          <a:endParaRPr lang="ja-JP" altLang="ja-JP">
            <a:effectLst/>
          </a:endParaRPr>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対象患者により、該当となる診療科、部門等が異なることが想定されるため、対象患者に関連する診療科・部門等を選択すると自動的に該当の面積基準が計算されるような形式が望ましい。</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全体的に内容の変更、</a:t>
          </a:r>
          <a:r>
            <a:rPr kumimoji="1" lang="ja-JP" altLang="ja-JP" sz="1100">
              <a:solidFill>
                <a:schemeClr val="lt1"/>
              </a:solidFill>
              <a:effectLst/>
              <a:latin typeface="+mn-lt"/>
              <a:ea typeface="+mn-ea"/>
              <a:cs typeface="+mn-cs"/>
            </a:rPr>
            <a:t>形式を整える必要がある。</a:t>
          </a:r>
          <a:endParaRPr lang="ja-JP" altLang="ja-JP">
            <a:effectLst/>
          </a:endParaRPr>
        </a:p>
        <a:p>
          <a:pPr algn="l"/>
          <a:endParaRPr kumimoji="1" lang="en-US" altLang="ja-JP"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114300</xdr:rowOff>
    </xdr:from>
    <xdr:to>
      <xdr:col>8</xdr:col>
      <xdr:colOff>11906</xdr:colOff>
      <xdr:row>3</xdr:row>
      <xdr:rowOff>14288</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66675" y="114300"/>
          <a:ext cx="5431631" cy="614363"/>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１６</a:t>
          </a:r>
          <a:endParaRPr kumimoji="1" lang="en-US" altLang="ja-JP" sz="1100" b="1" u="sng">
            <a:solidFill>
              <a:schemeClr val="tx1"/>
            </a:solidFill>
          </a:endParaRPr>
        </a:p>
        <a:p>
          <a:pPr algn="l"/>
          <a:r>
            <a:rPr kumimoji="1" lang="ja-JP" altLang="en-US" sz="1100" b="1">
              <a:solidFill>
                <a:schemeClr val="tx1"/>
              </a:solidFill>
            </a:rPr>
            <a:t>　診療科別件数整理（二次配賦基準算定準備）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10</xdr:col>
      <xdr:colOff>257175</xdr:colOff>
      <xdr:row>1</xdr:row>
      <xdr:rowOff>19050</xdr:rowOff>
    </xdr:from>
    <xdr:to>
      <xdr:col>16</xdr:col>
      <xdr:colOff>114300</xdr:colOff>
      <xdr:row>22</xdr:row>
      <xdr:rowOff>0</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7115175" y="257175"/>
          <a:ext cx="3971925" cy="4981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・二次配賦の準備として該当患者の診療科等件数基準を算定している。</a:t>
          </a:r>
          <a:endParaRPr kumimoji="1" lang="en-US" altLang="ja-JP" sz="1100"/>
        </a:p>
        <a:p>
          <a:pPr algn="l"/>
          <a:endParaRPr kumimoji="1" lang="en-US" altLang="ja-JP" sz="1100"/>
        </a:p>
        <a:p>
          <a:pPr algn="l"/>
          <a:r>
            <a:rPr kumimoji="1" lang="ja-JP" altLang="en-US" sz="1100"/>
            <a:t>・今回の例として対象患者に関わる部門が泌尿器科と検査部門だったため、その</a:t>
          </a:r>
          <a:r>
            <a:rPr kumimoji="1" lang="en-US" altLang="ja-JP" sz="1100"/>
            <a:t>2</a:t>
          </a:r>
          <a:r>
            <a:rPr kumimoji="1" lang="ja-JP" altLang="en-US" sz="1100"/>
            <a:t>部門に関して、それぞれ外来患者数、検査数の全体からの割合を計算している。（レセプト情報から該当診療科等を判断する）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・本来は、病院の全ての診療科、部門の患者数や部門を入力する定型フォームを作成し、その情報から該当患者に対象の診療科等を選択することで基準の計算ができるシートにすることが望ましい。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・今回の対象施設では全体の情報が不足していたため、暫定的に対象診療科の患者数と検査部門の件数を年報から抜出し、手入力する形式となっている。</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全体的に内容の変更、</a:t>
          </a:r>
          <a:r>
            <a:rPr kumimoji="1" lang="ja-JP" altLang="ja-JP" sz="1100">
              <a:solidFill>
                <a:schemeClr val="lt1"/>
              </a:solidFill>
              <a:effectLst/>
              <a:latin typeface="+mn-lt"/>
              <a:ea typeface="+mn-ea"/>
              <a:cs typeface="+mn-cs"/>
            </a:rPr>
            <a:t>形式を整える必要がある。</a:t>
          </a:r>
          <a:endParaRPr lang="ja-JP" altLang="ja-JP">
            <a:effectLst/>
          </a:endParaRPr>
        </a:p>
        <a:p>
          <a:pPr algn="l"/>
          <a:endParaRPr kumimoji="1" lang="en-US" altLang="ja-JP"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8</xdr:col>
      <xdr:colOff>419364</xdr:colOff>
      <xdr:row>3</xdr:row>
      <xdr:rowOff>26988</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95250" y="114300"/>
          <a:ext cx="6382014" cy="5984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１７</a:t>
          </a:r>
          <a:endParaRPr kumimoji="1" lang="en-US" altLang="ja-JP" sz="1100" b="1" u="sng">
            <a:solidFill>
              <a:schemeClr val="tx1"/>
            </a:solidFill>
          </a:endParaRPr>
        </a:p>
        <a:p>
          <a:pPr algn="l"/>
          <a:r>
            <a:rPr kumimoji="1" lang="ja-JP" altLang="en-US" sz="1100" b="1">
              <a:solidFill>
                <a:schemeClr val="tx1"/>
              </a:solidFill>
            </a:rPr>
            <a:t>　損益計算書張付けシート（二次配賦基準算定準備）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19050</xdr:colOff>
      <xdr:row>1</xdr:row>
      <xdr:rowOff>57150</xdr:rowOff>
    </xdr:from>
    <xdr:to>
      <xdr:col>16</xdr:col>
      <xdr:colOff>606425</xdr:colOff>
      <xdr:row>19</xdr:row>
      <xdr:rowOff>28575</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7896225" y="285750"/>
          <a:ext cx="4016375" cy="4086225"/>
        </a:xfrm>
        <a:prstGeom prst="rect">
          <a:avLst/>
        </a:prstGeom>
        <a:solidFill>
          <a:srgbClr val="678CC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・二次配賦以降の計算で用いる「診療収益」「利益率」の数値を得るために、損益計算書のシートを用意した。</a:t>
          </a:r>
          <a:endParaRPr kumimoji="1" lang="en-US" altLang="ja-JP" sz="1100"/>
        </a:p>
        <a:p>
          <a:pPr algn="l"/>
          <a:endParaRPr kumimoji="1" lang="en-US" altLang="ja-JP" sz="1100"/>
        </a:p>
        <a:p>
          <a:pPr algn="l"/>
          <a:r>
            <a:rPr kumimoji="1" lang="ja-JP" altLang="en-US" sz="1100"/>
            <a:t>・今回は計算過程の順で配置したため</a:t>
          </a:r>
          <a:r>
            <a:rPr kumimoji="1" lang="en-US" altLang="ja-JP" sz="1100"/>
            <a:t>S16</a:t>
          </a:r>
          <a:r>
            <a:rPr kumimoji="1" lang="en-US" altLang="ja-JP" sz="1100" baseline="0"/>
            <a:t> </a:t>
          </a:r>
          <a:r>
            <a:rPr kumimoji="1" lang="ja-JP" altLang="en-US" sz="1100" baseline="0"/>
            <a:t>としたが、最終的には</a:t>
          </a:r>
          <a:r>
            <a:rPr kumimoji="1" lang="en-US" altLang="ja-JP" sz="1100"/>
            <a:t>S1</a:t>
          </a:r>
          <a:r>
            <a:rPr kumimoji="1" lang="ja-JP" altLang="en-US" sz="1100"/>
            <a:t>の次に配置し、標準的な入力フォームを用意する必要がある。</a:t>
          </a:r>
          <a:endParaRPr kumimoji="1" lang="en-US" altLang="ja-JP"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114299</xdr:colOff>
      <xdr:row>0</xdr:row>
      <xdr:rowOff>95250</xdr:rowOff>
    </xdr:from>
    <xdr:to>
      <xdr:col>8</xdr:col>
      <xdr:colOff>323849</xdr:colOff>
      <xdr:row>3</xdr:row>
      <xdr:rowOff>7938</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114299" y="95250"/>
          <a:ext cx="7305675" cy="5984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１８</a:t>
          </a:r>
          <a:endParaRPr kumimoji="1" lang="en-US" altLang="ja-JP" sz="1100" b="1" u="sng">
            <a:solidFill>
              <a:schemeClr val="tx1"/>
            </a:solidFill>
          </a:endParaRPr>
        </a:p>
        <a:p>
          <a:pPr algn="l"/>
          <a:r>
            <a:rPr kumimoji="1" lang="ja-JP" altLang="en-US" sz="1100" b="1">
              <a:solidFill>
                <a:schemeClr val="tx1"/>
              </a:solidFill>
            </a:rPr>
            <a:t>　病態特性を考慮したレセプトを利用した重みづけ（二次配賦基準算定準備）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8</xdr:col>
      <xdr:colOff>647700</xdr:colOff>
      <xdr:row>0</xdr:row>
      <xdr:rowOff>171450</xdr:rowOff>
    </xdr:from>
    <xdr:to>
      <xdr:col>14</xdr:col>
      <xdr:colOff>549275</xdr:colOff>
      <xdr:row>18</xdr:row>
      <xdr:rowOff>142875</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7743825" y="171450"/>
          <a:ext cx="4016375" cy="408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0" lang="ja-JP" altLang="en-US" sz="1100" b="0" i="0" u="none" strike="noStrike">
              <a:solidFill>
                <a:schemeClr val="lt1"/>
              </a:solidFill>
              <a:effectLst/>
              <a:latin typeface="+mn-lt"/>
              <a:ea typeface="+mn-ea"/>
              <a:cs typeface="+mn-cs"/>
            </a:rPr>
            <a:t>病態特性を考慮した配賦按分のために、対象患者のレセプトを活用して、重みづけを行う。</a:t>
          </a:r>
          <a:endParaRPr kumimoji="0" lang="en-US" altLang="ja-JP" sz="1100" b="0" i="0" u="none" strike="noStrike">
            <a:solidFill>
              <a:schemeClr val="lt1"/>
            </a:solidFill>
            <a:effectLst/>
            <a:latin typeface="+mn-lt"/>
            <a:ea typeface="+mn-ea"/>
            <a:cs typeface="+mn-cs"/>
          </a:endParaRPr>
        </a:p>
        <a:p>
          <a:pPr algn="l"/>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・全体の外来</a:t>
          </a:r>
          <a:r>
            <a:rPr kumimoji="0" lang="en-US" altLang="ja-JP" sz="1100" b="0" i="0" u="none" strike="noStrike">
              <a:solidFill>
                <a:schemeClr val="lt1"/>
              </a:solidFill>
              <a:effectLst/>
              <a:latin typeface="+mn-lt"/>
              <a:ea typeface="+mn-ea"/>
              <a:cs typeface="+mn-cs"/>
            </a:rPr>
            <a:t>1</a:t>
          </a:r>
          <a:r>
            <a:rPr kumimoji="0" lang="ja-JP" altLang="en-US" sz="1100" b="0" i="0" u="none" strike="noStrike">
              <a:solidFill>
                <a:schemeClr val="lt1"/>
              </a:solidFill>
              <a:effectLst/>
              <a:latin typeface="+mn-lt"/>
              <a:ea typeface="+mn-ea"/>
              <a:cs typeface="+mn-cs"/>
            </a:rPr>
            <a:t>患者当たりの平均費用との比率を求めて重みづけに用いる。</a:t>
          </a:r>
          <a:endParaRPr kumimoji="0" lang="en-US" altLang="ja-JP" sz="1100" b="0" i="0" u="none" strike="noStrike">
            <a:solidFill>
              <a:schemeClr val="lt1"/>
            </a:solidFill>
            <a:effectLst/>
            <a:latin typeface="+mn-lt"/>
            <a:ea typeface="+mn-ea"/>
            <a:cs typeface="+mn-cs"/>
          </a:endParaRPr>
        </a:p>
        <a:p>
          <a:pPr algn="l"/>
          <a:endParaRPr kumimoji="0" lang="en-US" altLang="ja-JP" sz="1100" b="0" i="0" u="none" strike="noStrike">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今回は対象患者に必要な外来のみの情報を直接手入力しているが、必要な情報を入力する定型フォームを用意し、全体として形式を整えることが望ましい。また、レセプト情報は他のシートでも利用するため、個別にシートを追加しても良い。</a:t>
          </a:r>
          <a:endParaRPr kumimoji="1" lang="en-US" altLang="ja-JP"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95250</xdr:colOff>
      <xdr:row>0</xdr:row>
      <xdr:rowOff>76200</xdr:rowOff>
    </xdr:from>
    <xdr:to>
      <xdr:col>13</xdr:col>
      <xdr:colOff>57150</xdr:colOff>
      <xdr:row>2</xdr:row>
      <xdr:rowOff>217488</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390525" y="76200"/>
          <a:ext cx="7496175" cy="5984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１９</a:t>
          </a:r>
          <a:endParaRPr kumimoji="1" lang="en-US" altLang="ja-JP" sz="1100" b="1" u="sng">
            <a:solidFill>
              <a:schemeClr val="tx1"/>
            </a:solidFill>
          </a:endParaRPr>
        </a:p>
        <a:p>
          <a:pPr algn="l"/>
          <a:r>
            <a:rPr kumimoji="1" lang="ja-JP" altLang="en-US" sz="1100" b="1">
              <a:solidFill>
                <a:schemeClr val="tx1"/>
              </a:solidFill>
            </a:rPr>
            <a:t>　補助部門の外国人診療に直接関わる直接費を</a:t>
          </a:r>
          <a:r>
            <a:rPr kumimoji="1" lang="en-US" altLang="ja-JP" sz="1100" b="1">
              <a:solidFill>
                <a:schemeClr val="tx1"/>
              </a:solidFill>
            </a:rPr>
            <a:t>1</a:t>
          </a:r>
          <a:r>
            <a:rPr kumimoji="1" lang="ja-JP" altLang="en-US" sz="1100" b="1">
              <a:solidFill>
                <a:schemeClr val="tx1"/>
              </a:solidFill>
            </a:rPr>
            <a:t>患者に集約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17</xdr:col>
      <xdr:colOff>564356</xdr:colOff>
      <xdr:row>1</xdr:row>
      <xdr:rowOff>0</xdr:rowOff>
    </xdr:from>
    <xdr:to>
      <xdr:col>23</xdr:col>
      <xdr:colOff>456406</xdr:colOff>
      <xdr:row>18</xdr:row>
      <xdr:rowOff>197643</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11022806" y="228600"/>
          <a:ext cx="4006850" cy="40838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・補助部門の外国人診療に直接関わる直接費を</a:t>
          </a:r>
          <a:r>
            <a:rPr kumimoji="1" lang="en-US" altLang="ja-JP" sz="1100"/>
            <a:t>1</a:t>
          </a:r>
          <a:r>
            <a:rPr kumimoji="1" lang="ja-JP" altLang="en-US" sz="1100"/>
            <a:t>患者に集約している。</a:t>
          </a:r>
          <a:endParaRPr kumimoji="1" lang="en-US" altLang="ja-JP" sz="1100"/>
        </a:p>
        <a:p>
          <a:pPr algn="l"/>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・計算過程は、マニュアル</a:t>
          </a:r>
          <a:r>
            <a:rPr kumimoji="0" lang="en-US" altLang="ja-JP" sz="1100" b="0" i="0" u="none" strike="noStrike">
              <a:solidFill>
                <a:schemeClr val="lt1"/>
              </a:solidFill>
              <a:effectLst/>
              <a:latin typeface="+mn-lt"/>
              <a:ea typeface="+mn-ea"/>
              <a:cs typeface="+mn-cs"/>
            </a:rPr>
            <a:t>P46</a:t>
          </a:r>
          <a:r>
            <a:rPr kumimoji="0" lang="ja-JP" altLang="en-US" sz="1100" b="0" i="0" u="none" strike="noStrike" baseline="0">
              <a:solidFill>
                <a:schemeClr val="lt1"/>
              </a:solidFill>
              <a:effectLst/>
              <a:latin typeface="+mn-lt"/>
              <a:ea typeface="+mn-ea"/>
              <a:cs typeface="+mn-cs"/>
            </a:rPr>
            <a:t> </a:t>
          </a:r>
          <a:r>
            <a:rPr kumimoji="0" lang="en-US" altLang="ja-JP" sz="1100" b="0" i="0" u="none" strike="noStrike" baseline="0">
              <a:solidFill>
                <a:schemeClr val="lt1"/>
              </a:solidFill>
              <a:effectLst/>
              <a:latin typeface="+mn-lt"/>
              <a:ea typeface="+mn-ea"/>
              <a:cs typeface="+mn-cs"/>
            </a:rPr>
            <a:t>2</a:t>
          </a:r>
          <a:r>
            <a:rPr kumimoji="0" lang="ja-JP" altLang="en-US" sz="1100" b="0" i="0" u="none" strike="noStrike">
              <a:solidFill>
                <a:schemeClr val="lt1"/>
              </a:solidFill>
              <a:effectLst/>
              <a:latin typeface="+mn-lt"/>
              <a:ea typeface="+mn-ea"/>
              <a:cs typeface="+mn-cs"/>
            </a:rPr>
            <a:t>行目以下に文章にて詳細記載。</a:t>
          </a:r>
          <a:endParaRPr kumimoji="0" lang="en-US" altLang="ja-JP" sz="1100" b="0" i="0" u="none" strike="noStrike">
            <a:solidFill>
              <a:schemeClr val="lt1"/>
            </a:solidFill>
            <a:effectLst/>
            <a:latin typeface="+mn-lt"/>
            <a:ea typeface="+mn-ea"/>
            <a:cs typeface="+mn-cs"/>
          </a:endParaRPr>
        </a:p>
        <a:p>
          <a:pPr algn="l"/>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a:t>
          </a:r>
          <a:r>
            <a:rPr kumimoji="0" lang="en-US" altLang="ja-JP" sz="1100" b="0" i="0" u="none" strike="noStrike">
              <a:solidFill>
                <a:schemeClr val="lt1"/>
              </a:solidFill>
              <a:effectLst/>
              <a:latin typeface="+mn-lt"/>
              <a:ea typeface="+mn-ea"/>
              <a:cs typeface="+mn-cs"/>
            </a:rPr>
            <a:t>C7</a:t>
          </a:r>
          <a:r>
            <a:rPr kumimoji="0" lang="ja-JP" altLang="en-US" sz="1100" b="0" i="0" u="none" strike="noStrike">
              <a:solidFill>
                <a:schemeClr val="lt1"/>
              </a:solidFill>
              <a:effectLst/>
              <a:latin typeface="+mn-lt"/>
              <a:ea typeface="+mn-ea"/>
              <a:cs typeface="+mn-cs"/>
            </a:rPr>
            <a:t>対象患者のレセプトの数値は、レセプト情報を記載するシートを作成し、そこから参照しても良い。</a:t>
          </a:r>
          <a:endParaRPr kumimoji="0" lang="en-US" altLang="ja-JP" sz="1100" b="0" i="0" u="none" strike="noStrike">
            <a:solidFill>
              <a:schemeClr val="lt1"/>
            </a:solidFill>
            <a:effectLst/>
            <a:latin typeface="+mn-lt"/>
            <a:ea typeface="+mn-ea"/>
            <a:cs typeface="+mn-cs"/>
          </a:endParaRPr>
        </a:p>
        <a:p>
          <a:pPr algn="l"/>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・その他数値は、</a:t>
          </a:r>
          <a:r>
            <a:rPr kumimoji="0" lang="en-US" altLang="ja-JP" sz="1100" b="0" i="0" u="none" strike="noStrike">
              <a:solidFill>
                <a:schemeClr val="lt1"/>
              </a:solidFill>
              <a:effectLst/>
              <a:latin typeface="+mn-lt"/>
              <a:ea typeface="+mn-ea"/>
              <a:cs typeface="+mn-cs"/>
            </a:rPr>
            <a:t>S1,S7,S8</a:t>
          </a:r>
          <a:r>
            <a:rPr kumimoji="0" lang="ja-JP" altLang="en-US" sz="1100" b="0" i="0" u="none" strike="noStrike">
              <a:solidFill>
                <a:schemeClr val="lt1"/>
              </a:solidFill>
              <a:effectLst/>
              <a:latin typeface="+mn-lt"/>
              <a:ea typeface="+mn-ea"/>
              <a:cs typeface="+mn-cs"/>
            </a:rPr>
            <a:t>から参照している。</a:t>
          </a:r>
          <a:endParaRPr kumimoji="0" lang="en-US" altLang="ja-JP" sz="1100" b="0" i="0" u="none" strike="noStrike">
            <a:solidFill>
              <a:schemeClr val="lt1"/>
            </a:solidFill>
            <a:effectLst/>
            <a:latin typeface="+mn-lt"/>
            <a:ea typeface="+mn-ea"/>
            <a:cs typeface="+mn-cs"/>
          </a:endParaRPr>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・形式を整える必要がある。</a:t>
          </a:r>
          <a:endParaRPr kumimoji="1" lang="en-US" altLang="ja-JP"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243417</xdr:colOff>
      <xdr:row>0</xdr:row>
      <xdr:rowOff>116416</xdr:rowOff>
    </xdr:from>
    <xdr:to>
      <xdr:col>8</xdr:col>
      <xdr:colOff>381001</xdr:colOff>
      <xdr:row>3</xdr:row>
      <xdr:rowOff>16404</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243417" y="116416"/>
          <a:ext cx="6033559" cy="585788"/>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２０</a:t>
          </a:r>
          <a:endParaRPr kumimoji="1" lang="en-US" altLang="ja-JP" sz="1100" b="1" u="sng">
            <a:solidFill>
              <a:schemeClr val="tx1"/>
            </a:solidFill>
          </a:endParaRPr>
        </a:p>
        <a:p>
          <a:pPr algn="l"/>
          <a:r>
            <a:rPr kumimoji="1" lang="ja-JP" altLang="en-US" sz="1100" b="1">
              <a:solidFill>
                <a:schemeClr val="tx1"/>
              </a:solidFill>
            </a:rPr>
            <a:t>　直接費の二次配賦及び</a:t>
          </a:r>
          <a:r>
            <a:rPr kumimoji="1" lang="en-US" altLang="ja-JP" sz="1100" b="1">
              <a:solidFill>
                <a:schemeClr val="tx1"/>
              </a:solidFill>
            </a:rPr>
            <a:t>1</a:t>
          </a:r>
          <a:r>
            <a:rPr kumimoji="1" lang="ja-JP" altLang="en-US" sz="1100" b="1">
              <a:solidFill>
                <a:schemeClr val="tx1"/>
              </a:solidFill>
            </a:rPr>
            <a:t>患者への集約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p45 </a:t>
          </a:r>
          <a:r>
            <a:rPr kumimoji="1" lang="ja-JP" altLang="en-US" sz="1100" b="1">
              <a:solidFill>
                <a:schemeClr val="tx1"/>
              </a:solidFill>
            </a:rPr>
            <a:t>（５）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16</xdr:col>
      <xdr:colOff>199761</xdr:colOff>
      <xdr:row>1</xdr:row>
      <xdr:rowOff>133614</xdr:rowOff>
    </xdr:from>
    <xdr:to>
      <xdr:col>22</xdr:col>
      <xdr:colOff>107686</xdr:colOff>
      <xdr:row>12</xdr:row>
      <xdr:rowOff>71437</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1496411" y="362214"/>
          <a:ext cx="4022725" cy="24524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・直接費の二次配賦、</a:t>
          </a:r>
          <a:r>
            <a:rPr kumimoji="1" lang="en-US" altLang="ja-JP" sz="1100"/>
            <a:t>1</a:t>
          </a:r>
          <a:r>
            <a:rPr kumimoji="1" lang="ja-JP" altLang="en-US" sz="1100"/>
            <a:t>患者への集約を行っている。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・今回は対象の泌尿器科、検査部門の計算のため、計算過程を記載したが、対象の診療科を前のシートで選択した場合に、その診療科等を反映して計算できるように形式を整える必要がある。</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142875</xdr:rowOff>
    </xdr:from>
    <xdr:to>
      <xdr:col>8</xdr:col>
      <xdr:colOff>480484</xdr:colOff>
      <xdr:row>3</xdr:row>
      <xdr:rowOff>35719</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180975" y="142875"/>
          <a:ext cx="6043084" cy="578644"/>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２１</a:t>
          </a:r>
          <a:endParaRPr kumimoji="1" lang="en-US" altLang="ja-JP" sz="1100" b="1" u="sng">
            <a:solidFill>
              <a:schemeClr val="tx1"/>
            </a:solidFill>
          </a:endParaRPr>
        </a:p>
        <a:p>
          <a:pPr algn="l"/>
          <a:r>
            <a:rPr kumimoji="1" lang="ja-JP" altLang="en-US" sz="1100" b="1">
              <a:solidFill>
                <a:schemeClr val="tx1"/>
              </a:solidFill>
            </a:rPr>
            <a:t>　診療材料費と利益を算定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p48 </a:t>
          </a:r>
          <a:r>
            <a:rPr kumimoji="1" lang="ja-JP" altLang="en-US" sz="1100" b="1">
              <a:solidFill>
                <a:schemeClr val="tx1"/>
              </a:solidFill>
            </a:rPr>
            <a:t>（６） 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12</xdr:col>
      <xdr:colOff>38100</xdr:colOff>
      <xdr:row>0</xdr:row>
      <xdr:rowOff>85725</xdr:rowOff>
    </xdr:from>
    <xdr:to>
      <xdr:col>17</xdr:col>
      <xdr:colOff>660400</xdr:colOff>
      <xdr:row>21</xdr:row>
      <xdr:rowOff>171450</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8839200" y="85725"/>
          <a:ext cx="4051300" cy="3743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・診療材料費に関しては、レセプトから対象患者に利用した材料を抜出し、その費用を計算する。</a:t>
          </a:r>
          <a:endParaRPr kumimoji="1" lang="en-US" altLang="ja-JP" sz="1100"/>
        </a:p>
        <a:p>
          <a:pPr algn="l"/>
          <a:endParaRPr kumimoji="1" lang="en-US" altLang="ja-JP" sz="1100"/>
        </a:p>
        <a:p>
          <a:pPr algn="l"/>
          <a:r>
            <a:rPr kumimoji="1" lang="ja-JP" altLang="en-US" sz="1100"/>
            <a:t>・レセプト情報の入力シートを作成する場合は、そこから参照しても良い。</a:t>
          </a:r>
          <a:endParaRPr kumimoji="1" lang="en-US" altLang="ja-JP" sz="1100"/>
        </a:p>
        <a:p>
          <a:pPr algn="l"/>
          <a:endParaRPr kumimoji="1" lang="en-US" altLang="ja-JP" sz="1100"/>
        </a:p>
        <a:p>
          <a:pPr algn="l"/>
          <a:r>
            <a:rPr kumimoji="1" lang="ja-JP" altLang="en-US" sz="1100"/>
            <a:t>・患者によりそれぞれ異なるため、汎用性のある標準の入力形式を作成する必要がある。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・利益に関しては、レセプト請求金額と</a:t>
          </a:r>
          <a:r>
            <a:rPr kumimoji="1" lang="en-US" altLang="ja-JP" sz="1100"/>
            <a:t>S20 </a:t>
          </a:r>
          <a:r>
            <a:rPr kumimoji="1" lang="ja-JP" altLang="en-US" sz="1100"/>
            <a:t>の利益率を参照して計算</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・全体的に形式を整える必要がある。</a:t>
          </a:r>
          <a:endParaRPr kumimoji="1" lang="en-US" altLang="ja-JP"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285750</xdr:colOff>
      <xdr:row>0</xdr:row>
      <xdr:rowOff>171450</xdr:rowOff>
    </xdr:from>
    <xdr:to>
      <xdr:col>9</xdr:col>
      <xdr:colOff>128059</xdr:colOff>
      <xdr:row>3</xdr:row>
      <xdr:rowOff>64294</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85750" y="171450"/>
          <a:ext cx="6043084" cy="578644"/>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２２</a:t>
          </a:r>
          <a:endParaRPr kumimoji="1" lang="en-US" altLang="ja-JP" sz="1100" b="1" u="sng">
            <a:solidFill>
              <a:schemeClr val="tx1"/>
            </a:solidFill>
          </a:endParaRPr>
        </a:p>
        <a:p>
          <a:pPr algn="l"/>
          <a:r>
            <a:rPr kumimoji="1" lang="ja-JP" altLang="en-US" sz="1100" b="1">
              <a:solidFill>
                <a:schemeClr val="tx1"/>
              </a:solidFill>
            </a:rPr>
            <a:t>　間接費を算定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p49 </a:t>
          </a:r>
          <a:r>
            <a:rPr kumimoji="1" lang="ja-JP" altLang="en-US" sz="1100" b="1">
              <a:solidFill>
                <a:schemeClr val="tx1"/>
              </a:solidFill>
            </a:rPr>
            <a:t>（６）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38100</xdr:colOff>
      <xdr:row>0</xdr:row>
      <xdr:rowOff>133350</xdr:rowOff>
    </xdr:from>
    <xdr:to>
      <xdr:col>16</xdr:col>
      <xdr:colOff>660400</xdr:colOff>
      <xdr:row>16</xdr:row>
      <xdr:rowOff>219075</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7610475" y="133350"/>
          <a:ext cx="4051300" cy="3743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a:t>
          </a:r>
          <a:r>
            <a:rPr kumimoji="1" lang="en-US" altLang="ja-JP" sz="1100"/>
            <a:t>S2</a:t>
          </a:r>
          <a:r>
            <a:rPr kumimoji="1" lang="ja-JP" altLang="en-US" sz="1100"/>
            <a:t>で計算した直間費を用いて、</a:t>
          </a:r>
          <a:r>
            <a:rPr kumimoji="1" lang="en-US" altLang="ja-JP" sz="1100"/>
            <a:t>1</a:t>
          </a:r>
          <a:r>
            <a:rPr kumimoji="1" lang="ja-JP" altLang="en-US" sz="1100"/>
            <a:t>患者の間接費を算定する。</a:t>
          </a:r>
          <a:endParaRPr kumimoji="1" lang="en-US" altLang="ja-JP" sz="1100"/>
        </a:p>
        <a:p>
          <a:pPr algn="l"/>
          <a:endParaRPr kumimoji="1" lang="en-US" altLang="ja-JP" sz="1100"/>
        </a:p>
        <a:p>
          <a:pPr algn="l"/>
          <a:r>
            <a:rPr kumimoji="1" lang="ja-JP" altLang="en-US" sz="1100"/>
            <a:t>・形式を整える必要がある。</a:t>
          </a:r>
          <a:endParaRPr kumimoji="1" lang="en-US" altLang="ja-JP"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7</xdr:col>
      <xdr:colOff>251884</xdr:colOff>
      <xdr:row>3</xdr:row>
      <xdr:rowOff>16669</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114300" y="123825"/>
          <a:ext cx="6500284" cy="578644"/>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２３</a:t>
          </a:r>
          <a:endParaRPr kumimoji="1" lang="en-US" altLang="ja-JP" sz="1100" b="1" u="sng">
            <a:solidFill>
              <a:schemeClr val="tx1"/>
            </a:solidFill>
          </a:endParaRPr>
        </a:p>
        <a:p>
          <a:pPr algn="l"/>
          <a:r>
            <a:rPr kumimoji="1" lang="ja-JP" altLang="en-US" sz="1100" b="1">
              <a:solidFill>
                <a:schemeClr val="tx1"/>
              </a:solidFill>
            </a:rPr>
            <a:t>　訪日外国人</a:t>
          </a:r>
          <a:r>
            <a:rPr kumimoji="1" lang="en-US" altLang="ja-JP" sz="1100" b="1">
              <a:solidFill>
                <a:schemeClr val="tx1"/>
              </a:solidFill>
            </a:rPr>
            <a:t>1</a:t>
          </a:r>
          <a:r>
            <a:rPr kumimoji="1" lang="ja-JP" altLang="en-US" sz="1100" b="1">
              <a:solidFill>
                <a:schemeClr val="tx1"/>
              </a:solidFill>
            </a:rPr>
            <a:t>患者の診療価格算定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p50 </a:t>
          </a:r>
          <a:r>
            <a:rPr kumimoji="1" lang="ja-JP" altLang="en-US" sz="1100" b="1">
              <a:solidFill>
                <a:schemeClr val="tx1"/>
              </a:solidFill>
            </a:rPr>
            <a:t>（６） ３）</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11</xdr:col>
      <xdr:colOff>28575</xdr:colOff>
      <xdr:row>0</xdr:row>
      <xdr:rowOff>114300</xdr:rowOff>
    </xdr:from>
    <xdr:to>
      <xdr:col>16</xdr:col>
      <xdr:colOff>650875</xdr:colOff>
      <xdr:row>16</xdr:row>
      <xdr:rowOff>200025</xdr:rowOff>
    </xdr:to>
    <xdr:sp macro="" textlink="">
      <xdr:nvSpPr>
        <xdr:cNvPr id="3" name="正方形/長方形 2">
          <a:extLst>
            <a:ext uri="{FF2B5EF4-FFF2-40B4-BE49-F238E27FC236}">
              <a16:creationId xmlns:a16="http://schemas.microsoft.com/office/drawing/2014/main" id="{00000000-0008-0000-1E00-000003000000}"/>
            </a:ext>
          </a:extLst>
        </xdr:cNvPr>
        <xdr:cNvSpPr/>
      </xdr:nvSpPr>
      <xdr:spPr>
        <a:xfrm>
          <a:off x="9134475" y="114300"/>
          <a:ext cx="4051300" cy="3743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・訪日外国人診療の価格を計算する。</a:t>
          </a:r>
          <a:endParaRPr kumimoji="1" lang="en-US" altLang="ja-JP" sz="1100"/>
        </a:p>
        <a:p>
          <a:pPr algn="l"/>
          <a:endParaRPr kumimoji="1" lang="en-US" altLang="ja-JP" sz="1100"/>
        </a:p>
        <a:p>
          <a:pPr algn="l"/>
          <a:r>
            <a:rPr kumimoji="1" lang="ja-JP" altLang="en-US" sz="1100"/>
            <a:t>・通訳の項目は、保険診療以外の追加自費費用が発生した場合を想定して、仮に作成した。自費サービスの記載形式を再考する必要がある。</a:t>
          </a:r>
          <a:endParaRPr kumimoji="1" lang="en-US" altLang="ja-JP" sz="1100"/>
        </a:p>
        <a:p>
          <a:pPr algn="l"/>
          <a:endParaRPr kumimoji="1" lang="en-US" altLang="ja-JP" sz="1100"/>
        </a:p>
        <a:p>
          <a:pPr algn="l"/>
          <a:r>
            <a:rPr kumimoji="1" lang="ja-JP" altLang="en-US" sz="1100"/>
            <a:t>・最終的には、保険診療の何倍かを出すようにする。</a:t>
          </a:r>
          <a:endParaRPr kumimoji="1" lang="en-US" altLang="ja-JP" sz="1100"/>
        </a:p>
        <a:p>
          <a:pPr algn="l"/>
          <a:endParaRPr kumimoji="1" lang="en-US" altLang="ja-JP" sz="1100"/>
        </a:p>
        <a:p>
          <a:pPr algn="l"/>
          <a:r>
            <a:rPr kumimoji="1" lang="ja-JP" altLang="en-US" sz="1100"/>
            <a:t>・全体的に形式を整える必要がある。</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6</xdr:col>
      <xdr:colOff>1209675</xdr:colOff>
      <xdr:row>2</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85725"/>
          <a:ext cx="4619625"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エントリー２</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部門（診療科）の基本統計（体制と実績）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6</xdr:col>
      <xdr:colOff>1209675</xdr:colOff>
      <xdr:row>2</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80975" y="85725"/>
          <a:ext cx="5314950" cy="581025"/>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エントリー３</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日本人の標準医療費（レセプト）と診療材料費（医薬品等）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7</xdr:col>
      <xdr:colOff>251884</xdr:colOff>
      <xdr:row>3</xdr:row>
      <xdr:rowOff>16669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4300" y="123825"/>
          <a:ext cx="6500284" cy="578644"/>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算定結果</a:t>
          </a:r>
          <a:endParaRPr kumimoji="1" lang="en-US" altLang="ja-JP" sz="1100" b="1" u="sng">
            <a:solidFill>
              <a:schemeClr val="tx1"/>
            </a:solidFill>
          </a:endParaRPr>
        </a:p>
        <a:p>
          <a:pPr algn="l"/>
          <a:r>
            <a:rPr kumimoji="1" lang="ja-JP" altLang="en-US" sz="1100" b="1">
              <a:solidFill>
                <a:schemeClr val="tx1"/>
              </a:solidFill>
            </a:rPr>
            <a:t>　訪日外国人</a:t>
          </a:r>
          <a:r>
            <a:rPr kumimoji="1" lang="en-US" altLang="ja-JP" sz="1100" b="1">
              <a:solidFill>
                <a:schemeClr val="tx1"/>
              </a:solidFill>
            </a:rPr>
            <a:t>1</a:t>
          </a:r>
          <a:r>
            <a:rPr kumimoji="1" lang="ja-JP" altLang="en-US" sz="1100" b="1">
              <a:solidFill>
                <a:schemeClr val="tx1"/>
              </a:solidFill>
            </a:rPr>
            <a:t>患者の診療価格算定</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619125</xdr:colOff>
      <xdr:row>1</xdr:row>
      <xdr:rowOff>114300</xdr:rowOff>
    </xdr:from>
    <xdr:ext cx="3005951" cy="3314369"/>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19125" y="352425"/>
          <a:ext cx="3005951" cy="331436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原価計算ツールエクセル　ルール（仮）</a:t>
          </a:r>
        </a:p>
        <a:p>
          <a:endParaRPr kumimoji="1" lang="ja-JP" altLang="en-US" sz="1100"/>
        </a:p>
        <a:p>
          <a:r>
            <a:rPr kumimoji="1" lang="ja-JP" altLang="en-US" sz="1100"/>
            <a:t>（１）文字の色</a:t>
          </a:r>
        </a:p>
        <a:p>
          <a:r>
            <a:rPr kumimoji="1" lang="ja-JP" altLang="en-US" sz="1100"/>
            <a:t>・数字直接入力　　　　　　　　黒</a:t>
          </a:r>
        </a:p>
        <a:p>
          <a:r>
            <a:rPr kumimoji="1" lang="ja-JP" altLang="en-US" sz="1100"/>
            <a:t>・シート内計算式の数値　　　　青</a:t>
          </a:r>
        </a:p>
        <a:p>
          <a:r>
            <a:rPr kumimoji="1" lang="ja-JP" altLang="en-US" sz="1100"/>
            <a:t>・他シート参照数値、計算式　　赤</a:t>
          </a:r>
        </a:p>
        <a:p>
          <a:endParaRPr kumimoji="1" lang="ja-JP" altLang="en-US" sz="1100"/>
        </a:p>
        <a:p>
          <a:endParaRPr kumimoji="1" lang="ja-JP" altLang="en-US" sz="1100"/>
        </a:p>
        <a:p>
          <a:r>
            <a:rPr kumimoji="1" lang="ja-JP" altLang="en-US" sz="1100"/>
            <a:t>（２）セルの色</a:t>
          </a:r>
        </a:p>
        <a:p>
          <a:r>
            <a:rPr kumimoji="1" lang="ja-JP" altLang="en-US" sz="1100"/>
            <a:t>・薄ピンク　　数値直接入力欄</a:t>
          </a:r>
        </a:p>
        <a:p>
          <a:r>
            <a:rPr kumimoji="1" lang="ja-JP" altLang="en-US" sz="1100"/>
            <a:t>・グレー　　　計算過程参考欄</a:t>
          </a:r>
        </a:p>
        <a:p>
          <a:endParaRPr kumimoji="1" lang="ja-JP" altLang="en-US" sz="1100"/>
        </a:p>
        <a:p>
          <a:r>
            <a:rPr kumimoji="1" lang="ja-JP" altLang="en-US" sz="1100"/>
            <a:t>（３）セルの枠</a:t>
          </a:r>
        </a:p>
        <a:p>
          <a:r>
            <a:rPr kumimoji="1" lang="ja-JP" altLang="en-US" sz="1100"/>
            <a:t>・赤太枠　　　他シートから参照される数値</a:t>
          </a:r>
        </a:p>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10</xdr:col>
      <xdr:colOff>6859</xdr:colOff>
      <xdr:row>0</xdr:row>
      <xdr:rowOff>67857</xdr:rowOff>
    </xdr:from>
    <xdr:to>
      <xdr:col>16</xdr:col>
      <xdr:colOff>1104414</xdr:colOff>
      <xdr:row>3</xdr:row>
      <xdr:rowOff>2240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16434" y="67857"/>
          <a:ext cx="5888630" cy="620183"/>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１</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財務諸表から直接費と間接費を整理する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p33 </a:t>
          </a:r>
          <a:r>
            <a:rPr kumimoji="1" lang="ja-JP" altLang="en-US" sz="1100" b="1">
              <a:solidFill>
                <a:schemeClr val="tx1"/>
              </a:solidFill>
            </a:rPr>
            <a:t>（２）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9</xdr:col>
      <xdr:colOff>405604</xdr:colOff>
      <xdr:row>3</xdr:row>
      <xdr:rowOff>45631</xdr:rowOff>
    </xdr:from>
    <xdr:to>
      <xdr:col>12</xdr:col>
      <xdr:colOff>263662</xdr:colOff>
      <xdr:row>3</xdr:row>
      <xdr:rowOff>448234</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405604" y="731431"/>
          <a:ext cx="2096433" cy="402603"/>
        </a:xfrm>
        <a:prstGeom prst="ellipse">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財務諸表貼付シート</a:t>
          </a:r>
        </a:p>
      </xdr:txBody>
    </xdr:sp>
    <xdr:clientData/>
  </xdr:twoCellAnchor>
  <xdr:twoCellAnchor>
    <xdr:from>
      <xdr:col>20</xdr:col>
      <xdr:colOff>59531</xdr:colOff>
      <xdr:row>1</xdr:row>
      <xdr:rowOff>11905</xdr:rowOff>
    </xdr:from>
    <xdr:to>
      <xdr:col>26</xdr:col>
      <xdr:colOff>595313</xdr:colOff>
      <xdr:row>9</xdr:row>
      <xdr:rowOff>95251</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8870156" y="240505"/>
          <a:ext cx="4650582" cy="23121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・現状は</a:t>
          </a:r>
          <a:r>
            <a:rPr kumimoji="1" lang="en-US" altLang="ja-JP" sz="1100"/>
            <a:t>1</a:t>
          </a:r>
          <a:r>
            <a:rPr kumimoji="1" lang="ja-JP" altLang="en-US" sz="1100"/>
            <a:t>つの病院の財務諸表をそのまま利用して、直接費・間接費を算出している</a:t>
          </a:r>
          <a:endParaRPr kumimoji="1" lang="en-US" altLang="ja-JP" sz="1100"/>
        </a:p>
        <a:p>
          <a:pPr algn="l"/>
          <a:endParaRPr kumimoji="1" lang="en-US" altLang="ja-JP" sz="1100"/>
        </a:p>
        <a:p>
          <a:pPr algn="l"/>
          <a:r>
            <a:rPr kumimoji="1" lang="ja-JP" altLang="en-US" sz="1100"/>
            <a:t>・定型のフォームを用意し、そこに入力する形式を新たに作成する必要がある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148168</xdr:colOff>
      <xdr:row>0</xdr:row>
      <xdr:rowOff>95250</xdr:rowOff>
    </xdr:from>
    <xdr:to>
      <xdr:col>7</xdr:col>
      <xdr:colOff>730251</xdr:colOff>
      <xdr:row>3</xdr:row>
      <xdr:rowOff>57149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48168" y="95250"/>
          <a:ext cx="5916083" cy="647699"/>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２</a:t>
          </a: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直接費と間接費の比率を算定する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p33 </a:t>
          </a:r>
          <a:r>
            <a:rPr kumimoji="1" lang="ja-JP" altLang="en-US" sz="1100" b="1">
              <a:solidFill>
                <a:schemeClr val="tx1"/>
              </a:solidFill>
            </a:rPr>
            <a:t>（２） ２）</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9</xdr:col>
      <xdr:colOff>523875</xdr:colOff>
      <xdr:row>2</xdr:row>
      <xdr:rowOff>219075</xdr:rowOff>
    </xdr:from>
    <xdr:to>
      <xdr:col>15</xdr:col>
      <xdr:colOff>419100</xdr:colOff>
      <xdr:row>11</xdr:row>
      <xdr:rowOff>142875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7839075" y="676275"/>
          <a:ext cx="4010025" cy="198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・前ページの数値を参照し、間接費割合を出している</a:t>
          </a:r>
          <a:endParaRPr kumimoji="1" lang="en-US" altLang="ja-JP" sz="1100"/>
        </a:p>
        <a:p>
          <a:pPr algn="l"/>
          <a:endParaRPr kumimoji="1" lang="en-US" altLang="ja-JP" sz="1100"/>
        </a:p>
        <a:p>
          <a:pPr algn="l"/>
          <a:r>
            <a:rPr kumimoji="1" lang="ja-JP" altLang="en-US" sz="1100"/>
            <a:t>・形式を整える必要がある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683370</xdr:colOff>
      <xdr:row>2</xdr:row>
      <xdr:rowOff>254795</xdr:rowOff>
    </xdr:from>
    <xdr:to>
      <xdr:col>15</xdr:col>
      <xdr:colOff>2077195</xdr:colOff>
      <xdr:row>2</xdr:row>
      <xdr:rowOff>666751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264270" y="711995"/>
          <a:ext cx="2079625" cy="411956"/>
        </a:xfrm>
        <a:prstGeom prst="ellipse">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施設面積貼付シート</a:t>
          </a:r>
        </a:p>
      </xdr:txBody>
    </xdr:sp>
    <xdr:clientData/>
  </xdr:twoCellAnchor>
  <xdr:twoCellAnchor>
    <xdr:from>
      <xdr:col>14</xdr:col>
      <xdr:colOff>690516</xdr:colOff>
      <xdr:row>0</xdr:row>
      <xdr:rowOff>76200</xdr:rowOff>
    </xdr:from>
    <xdr:to>
      <xdr:col>19</xdr:col>
      <xdr:colOff>783384</xdr:colOff>
      <xdr:row>2</xdr:row>
      <xdr:rowOff>209550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271416" y="76200"/>
          <a:ext cx="6293643" cy="590550"/>
        </a:xfrm>
        <a:prstGeom prst="rect">
          <a:avLst/>
        </a:prstGeom>
        <a:solidFill>
          <a:schemeClr val="accent6">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chemeClr val="tx1"/>
              </a:solidFill>
            </a:rPr>
            <a:t>Sheet</a:t>
          </a:r>
          <a:r>
            <a:rPr kumimoji="1" lang="ja-JP" altLang="en-US" sz="1100" b="1" u="sng">
              <a:solidFill>
                <a:schemeClr val="tx1"/>
              </a:solidFill>
            </a:rPr>
            <a:t>３</a:t>
          </a:r>
          <a:endParaRPr kumimoji="1" lang="en-US" altLang="ja-JP" sz="1100" b="1" u="sng">
            <a:solidFill>
              <a:schemeClr val="tx1"/>
            </a:solidFill>
          </a:endParaRPr>
        </a:p>
        <a:p>
          <a:pPr algn="l"/>
          <a:r>
            <a:rPr kumimoji="1" lang="ja-JP" altLang="en-US" sz="1100" b="1">
              <a:solidFill>
                <a:schemeClr val="tx1"/>
              </a:solidFill>
            </a:rPr>
            <a:t>　部門別面積整理（配賦・按分重みづけ係数算定準備）　</a:t>
          </a:r>
          <a:r>
            <a:rPr kumimoji="1" lang="en-US" altLang="ja-JP" sz="1100" b="1">
              <a:solidFill>
                <a:schemeClr val="tx1"/>
              </a:solidFill>
            </a:rPr>
            <a:t>〔</a:t>
          </a:r>
          <a:r>
            <a:rPr kumimoji="1" lang="ja-JP" altLang="en-US" sz="1100" b="1">
              <a:solidFill>
                <a:schemeClr val="tx1"/>
              </a:solidFill>
            </a:rPr>
            <a:t>マニュアル</a:t>
          </a:r>
          <a:r>
            <a:rPr kumimoji="1" lang="en-US" altLang="ja-JP" sz="1100" b="1">
              <a:solidFill>
                <a:schemeClr val="tx1"/>
              </a:solidFill>
            </a:rPr>
            <a:t>p37 </a:t>
          </a:r>
          <a:r>
            <a:rPr kumimoji="1" lang="ja-JP" altLang="en-US" sz="1100" b="1">
              <a:solidFill>
                <a:schemeClr val="tx1"/>
              </a:solidFill>
            </a:rPr>
            <a:t>（３） １）</a:t>
          </a:r>
          <a:r>
            <a:rPr kumimoji="1" lang="en-US" altLang="ja-JP" sz="1100" b="1">
              <a:solidFill>
                <a:schemeClr val="tx1"/>
              </a:solidFill>
            </a:rPr>
            <a:t>〕</a:t>
          </a:r>
          <a:endParaRPr kumimoji="1" lang="ja-JP" altLang="en-US" sz="1100" b="1">
            <a:solidFill>
              <a:schemeClr val="tx1"/>
            </a:solidFill>
          </a:endParaRPr>
        </a:p>
      </xdr:txBody>
    </xdr:sp>
    <xdr:clientData/>
  </xdr:twoCellAnchor>
  <xdr:twoCellAnchor>
    <xdr:from>
      <xdr:col>24</xdr:col>
      <xdr:colOff>130969</xdr:colOff>
      <xdr:row>1</xdr:row>
      <xdr:rowOff>71437</xdr:rowOff>
    </xdr:from>
    <xdr:to>
      <xdr:col>30</xdr:col>
      <xdr:colOff>666751</xdr:colOff>
      <xdr:row>9</xdr:row>
      <xdr:rowOff>83345</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084594" y="300037"/>
          <a:ext cx="4650582" cy="2316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引継ぎ</a:t>
          </a:r>
          <a:endParaRPr kumimoji="1" lang="en-US" altLang="ja-JP" sz="1100"/>
        </a:p>
        <a:p>
          <a:pPr algn="l"/>
          <a:endParaRPr kumimoji="1" lang="en-US" altLang="ja-JP" sz="1100"/>
        </a:p>
        <a:p>
          <a:pPr algn="l"/>
          <a:r>
            <a:rPr kumimoji="1" lang="ja-JP" altLang="en-US" sz="1100"/>
            <a:t>・現状は</a:t>
          </a:r>
          <a:r>
            <a:rPr kumimoji="1" lang="en-US" altLang="ja-JP" sz="1100"/>
            <a:t>1</a:t>
          </a:r>
          <a:r>
            <a:rPr kumimoji="1" lang="ja-JP" altLang="en-US" sz="1100"/>
            <a:t>つの病院の院内面積の表をそのまま利用して、部門別人数を算出している</a:t>
          </a:r>
          <a:endParaRPr kumimoji="1" lang="en-US" altLang="ja-JP" sz="1100"/>
        </a:p>
        <a:p>
          <a:pPr algn="l"/>
          <a:endParaRPr kumimoji="1" lang="en-US" altLang="ja-JP" sz="1100"/>
        </a:p>
        <a:p>
          <a:pPr algn="l"/>
          <a:r>
            <a:rPr kumimoji="1" lang="ja-JP" altLang="en-US" sz="1100"/>
            <a:t>・定型のフォームを用意し、そこに入力する形式を新たに作成する必要がある</a:t>
          </a:r>
        </a:p>
      </xdr:txBody>
    </xdr:sp>
    <xdr:clientData/>
  </xdr:twoCellAnchor>
  <xdr:twoCellAnchor>
    <xdr:from>
      <xdr:col>24</xdr:col>
      <xdr:colOff>180975</xdr:colOff>
      <xdr:row>10</xdr:row>
      <xdr:rowOff>142875</xdr:rowOff>
    </xdr:from>
    <xdr:to>
      <xdr:col>31</xdr:col>
      <xdr:colOff>30957</xdr:colOff>
      <xdr:row>16</xdr:row>
      <xdr:rowOff>219075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9944100" y="2905125"/>
          <a:ext cx="4650582" cy="144780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メモ</a:t>
          </a:r>
          <a:endParaRPr kumimoji="1" lang="en-US" altLang="ja-JP" sz="1100"/>
        </a:p>
        <a:p>
          <a:pPr algn="l"/>
          <a:endParaRPr kumimoji="1" lang="en-US" altLang="ja-JP" sz="1100"/>
        </a:p>
        <a:p>
          <a:pPr algn="l"/>
          <a:r>
            <a:rPr kumimoji="1" lang="ja-JP" altLang="en-US" sz="1100"/>
            <a:t>・一つの外来エリア内に複数の診療科が入っている場合、それぞれの外来患者人数から各診療科の面積を割り出している。</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2:B17"/>
  <sheetViews>
    <sheetView tabSelected="1" workbookViewId="0"/>
  </sheetViews>
  <sheetFormatPr defaultRowHeight="18.75"/>
  <cols>
    <col min="1" max="1" width="9" style="59"/>
    <col min="2" max="2" width="13.5" style="59" bestFit="1" customWidth="1"/>
    <col min="3" max="16384" width="9" style="59"/>
  </cols>
  <sheetData>
    <row r="12" spans="2:2">
      <c r="B12" s="59" t="s">
        <v>573</v>
      </c>
    </row>
    <row r="13" spans="2:2">
      <c r="B13" s="59" t="s">
        <v>574</v>
      </c>
    </row>
    <row r="15" spans="2:2">
      <c r="B15" s="326">
        <v>43839</v>
      </c>
    </row>
    <row r="16" spans="2:2">
      <c r="B16" s="59" t="s">
        <v>575</v>
      </c>
    </row>
    <row r="17" spans="2:2">
      <c r="B17" s="59" t="s">
        <v>576</v>
      </c>
    </row>
  </sheetData>
  <phoneticPr fontId="4"/>
  <pageMargins left="0.7" right="0.7" top="0.75" bottom="0.75" header="0.3" footer="0.3"/>
  <pageSetup paperSize="9" scale="87" orientation="landscape" horizontalDpi="4294967293"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5:H70"/>
  <sheetViews>
    <sheetView zoomScaleNormal="100" workbookViewId="0">
      <selection activeCell="E11" sqref="E11"/>
    </sheetView>
  </sheetViews>
  <sheetFormatPr defaultRowHeight="18" customHeight="1"/>
  <cols>
    <col min="1" max="1" width="9" style="2"/>
    <col min="2" max="2" width="12.625" style="2" customWidth="1"/>
    <col min="3" max="3" width="15.375" style="4" bestFit="1" customWidth="1"/>
    <col min="4" max="6" width="3.5" style="4" customWidth="1"/>
    <col min="7" max="7" width="22.5" style="2" customWidth="1"/>
    <col min="8" max="8" width="17" style="2" customWidth="1"/>
    <col min="9" max="16384" width="9" style="2"/>
  </cols>
  <sheetData>
    <row r="5" spans="1:8" ht="18" customHeight="1">
      <c r="B5" s="117" t="s">
        <v>6</v>
      </c>
      <c r="C5" s="118" t="s">
        <v>248</v>
      </c>
      <c r="G5" s="119" t="s">
        <v>249</v>
      </c>
      <c r="H5" s="119" t="s">
        <v>231</v>
      </c>
    </row>
    <row r="6" spans="1:8" ht="18" customHeight="1">
      <c r="B6" s="120" t="s">
        <v>7</v>
      </c>
      <c r="C6" s="21">
        <f>'S1.直接費・間接費整理'!Q7</f>
        <v>5003109852</v>
      </c>
      <c r="G6" s="121" t="s">
        <v>250</v>
      </c>
      <c r="H6" s="122">
        <f>C6/C9</f>
        <v>0.53620337221294589</v>
      </c>
    </row>
    <row r="7" spans="1:8" ht="18" customHeight="1">
      <c r="B7" s="120" t="s">
        <v>8</v>
      </c>
      <c r="C7" s="21">
        <f>'S1.直接費・間接費整理'!R7</f>
        <v>2383402748</v>
      </c>
      <c r="G7" s="121" t="s">
        <v>251</v>
      </c>
      <c r="H7" s="122">
        <f>C7/C9</f>
        <v>0.25543884276463058</v>
      </c>
    </row>
    <row r="8" spans="1:8" ht="18" customHeight="1" thickBot="1">
      <c r="B8" s="123" t="s">
        <v>9</v>
      </c>
      <c r="C8" s="124">
        <f>'S1.直接費・間接費整理'!S7</f>
        <v>1944107294</v>
      </c>
      <c r="G8" s="125" t="s">
        <v>252</v>
      </c>
      <c r="H8" s="122">
        <f>C11/C9</f>
        <v>0.74456115723536942</v>
      </c>
    </row>
    <row r="9" spans="1:8" ht="18" customHeight="1" thickBot="1">
      <c r="B9" s="126" t="s">
        <v>253</v>
      </c>
      <c r="C9" s="127">
        <f>SUM(C6:C8)</f>
        <v>9330619894</v>
      </c>
      <c r="G9" s="128" t="s">
        <v>254</v>
      </c>
      <c r="H9" s="129">
        <f>C7/(C6+C7)</f>
        <v>0.32266955694355681</v>
      </c>
    </row>
    <row r="10" spans="1:8" ht="18" customHeight="1">
      <c r="B10" s="130"/>
    </row>
    <row r="11" spans="1:8" ht="18" customHeight="1">
      <c r="A11" s="131" t="s">
        <v>255</v>
      </c>
      <c r="B11" s="120" t="s">
        <v>256</v>
      </c>
      <c r="C11" s="132">
        <f>C6+C8</f>
        <v>6947217146</v>
      </c>
    </row>
    <row r="12" spans="1:8" ht="18" customHeight="1">
      <c r="B12" s="130"/>
    </row>
    <row r="13" spans="1:8" ht="18" customHeight="1">
      <c r="B13" s="130"/>
    </row>
    <row r="14" spans="1:8" ht="18" customHeight="1">
      <c r="B14" s="130"/>
    </row>
    <row r="15" spans="1:8" ht="18" customHeight="1">
      <c r="B15" s="130"/>
    </row>
    <row r="16" spans="1:8" ht="18" customHeight="1">
      <c r="B16" s="130"/>
    </row>
    <row r="17" spans="2:2" ht="18" customHeight="1">
      <c r="B17" s="130"/>
    </row>
    <row r="18" spans="2:2" ht="18" customHeight="1">
      <c r="B18" s="130"/>
    </row>
    <row r="19" spans="2:2" ht="18" customHeight="1">
      <c r="B19" s="130"/>
    </row>
    <row r="20" spans="2:2" ht="18" customHeight="1">
      <c r="B20" s="130"/>
    </row>
    <row r="21" spans="2:2" ht="18" customHeight="1">
      <c r="B21" s="130"/>
    </row>
    <row r="22" spans="2:2" ht="18" customHeight="1">
      <c r="B22" s="133"/>
    </row>
    <row r="23" spans="2:2" ht="18" customHeight="1">
      <c r="B23" s="134"/>
    </row>
    <row r="24" spans="2:2" ht="18" customHeight="1">
      <c r="B24" s="134"/>
    </row>
    <row r="25" spans="2:2" ht="18" customHeight="1">
      <c r="B25" s="134"/>
    </row>
    <row r="26" spans="2:2" ht="18" customHeight="1">
      <c r="B26" s="134"/>
    </row>
    <row r="27" spans="2:2" ht="18" customHeight="1">
      <c r="B27" s="134"/>
    </row>
    <row r="28" spans="2:2" ht="18" customHeight="1">
      <c r="B28" s="134"/>
    </row>
    <row r="29" spans="2:2" ht="18" customHeight="1">
      <c r="B29" s="134"/>
    </row>
    <row r="30" spans="2:2" ht="18" customHeight="1">
      <c r="B30" s="134"/>
    </row>
    <row r="31" spans="2:2" ht="18" customHeight="1">
      <c r="B31" s="134"/>
    </row>
    <row r="32" spans="2:2" ht="18" customHeight="1">
      <c r="B32" s="134"/>
    </row>
    <row r="33" spans="2:2" ht="18" customHeight="1">
      <c r="B33" s="134"/>
    </row>
    <row r="34" spans="2:2" ht="18" customHeight="1">
      <c r="B34" s="134"/>
    </row>
    <row r="35" spans="2:2" ht="18" customHeight="1">
      <c r="B35" s="134"/>
    </row>
    <row r="36" spans="2:2" ht="18" customHeight="1">
      <c r="B36" s="134"/>
    </row>
    <row r="37" spans="2:2" ht="18" customHeight="1">
      <c r="B37" s="134"/>
    </row>
    <row r="38" spans="2:2" ht="18" customHeight="1">
      <c r="B38" s="134"/>
    </row>
    <row r="39" spans="2:2" ht="18" customHeight="1">
      <c r="B39" s="134"/>
    </row>
    <row r="40" spans="2:2" ht="18" customHeight="1">
      <c r="B40" s="134"/>
    </row>
    <row r="41" spans="2:2" ht="18" customHeight="1">
      <c r="B41" s="134"/>
    </row>
    <row r="42" spans="2:2" ht="18" customHeight="1">
      <c r="B42" s="134"/>
    </row>
    <row r="43" spans="2:2" ht="18" customHeight="1">
      <c r="B43" s="134"/>
    </row>
    <row r="44" spans="2:2" ht="18" customHeight="1">
      <c r="B44" s="134"/>
    </row>
    <row r="45" spans="2:2" ht="18" customHeight="1">
      <c r="B45" s="134"/>
    </row>
    <row r="46" spans="2:2" ht="18" customHeight="1">
      <c r="B46" s="134"/>
    </row>
    <row r="47" spans="2:2" ht="18" customHeight="1">
      <c r="B47" s="134"/>
    </row>
    <row r="48" spans="2:2" ht="18" customHeight="1">
      <c r="B48" s="134"/>
    </row>
    <row r="49" spans="2:2" ht="18" customHeight="1">
      <c r="B49" s="134"/>
    </row>
    <row r="50" spans="2:2" ht="18" customHeight="1">
      <c r="B50" s="133"/>
    </row>
    <row r="51" spans="2:2" ht="18" customHeight="1">
      <c r="B51" s="134"/>
    </row>
    <row r="52" spans="2:2" ht="18" customHeight="1">
      <c r="B52" s="134"/>
    </row>
    <row r="53" spans="2:2" ht="18" customHeight="1">
      <c r="B53" s="134"/>
    </row>
    <row r="54" spans="2:2" ht="18" customHeight="1">
      <c r="B54" s="134"/>
    </row>
    <row r="55" spans="2:2" ht="18" customHeight="1">
      <c r="B55" s="134"/>
    </row>
    <row r="56" spans="2:2" ht="18" customHeight="1">
      <c r="B56" s="134"/>
    </row>
    <row r="57" spans="2:2" ht="18" customHeight="1">
      <c r="B57" s="134"/>
    </row>
    <row r="58" spans="2:2" ht="18" customHeight="1">
      <c r="B58" s="134"/>
    </row>
    <row r="59" spans="2:2" ht="18" customHeight="1">
      <c r="B59" s="134"/>
    </row>
    <row r="60" spans="2:2" ht="18" customHeight="1">
      <c r="B60" s="134"/>
    </row>
    <row r="61" spans="2:2" ht="18" customHeight="1">
      <c r="B61" s="134"/>
    </row>
    <row r="62" spans="2:2" ht="18" customHeight="1">
      <c r="B62" s="134"/>
    </row>
    <row r="63" spans="2:2" ht="18" customHeight="1">
      <c r="B63" s="134"/>
    </row>
    <row r="64" spans="2:2" ht="18" customHeight="1">
      <c r="B64" s="134"/>
    </row>
    <row r="65" spans="2:2" ht="18" customHeight="1">
      <c r="B65" s="134"/>
    </row>
    <row r="66" spans="2:2" ht="18" customHeight="1">
      <c r="B66" s="134"/>
    </row>
    <row r="67" spans="2:2" ht="18" customHeight="1">
      <c r="B67" s="134"/>
    </row>
    <row r="68" spans="2:2" ht="18" customHeight="1">
      <c r="B68" s="134"/>
    </row>
    <row r="69" spans="2:2" ht="18" customHeight="1">
      <c r="B69" s="134"/>
    </row>
    <row r="70" spans="2:2" ht="18" customHeight="1">
      <c r="B70" s="134"/>
    </row>
  </sheetData>
  <phoneticPr fontId="4"/>
  <pageMargins left="0.7" right="0.7" top="0.75" bottom="0.75" header="0.3" footer="0.3"/>
  <pageSetup paperSize="9"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3:Y469"/>
  <sheetViews>
    <sheetView topLeftCell="P1" zoomScaleNormal="100" workbookViewId="0">
      <selection activeCell="E11" sqref="E11"/>
    </sheetView>
  </sheetViews>
  <sheetFormatPr defaultRowHeight="18" customHeight="1"/>
  <cols>
    <col min="1" max="1" width="3" style="2" hidden="1" customWidth="1"/>
    <col min="2" max="2" width="3.625" style="2" hidden="1" customWidth="1"/>
    <col min="3" max="3" width="8.75" style="199" hidden="1" customWidth="1"/>
    <col min="4" max="4" width="23.125" style="199" hidden="1" customWidth="1"/>
    <col min="5" max="5" width="17.625" style="2" hidden="1" customWidth="1"/>
    <col min="6" max="7" width="3.625" style="2" hidden="1" customWidth="1"/>
    <col min="8" max="8" width="9" style="2" hidden="1" customWidth="1"/>
    <col min="9" max="9" width="11.625" style="2" hidden="1" customWidth="1"/>
    <col min="10" max="10" width="10.625" style="2" hidden="1" customWidth="1"/>
    <col min="11" max="11" width="9.625" style="2" hidden="1" customWidth="1"/>
    <col min="12" max="12" width="9.125" style="2" hidden="1" customWidth="1"/>
    <col min="13" max="13" width="9.5" style="2" hidden="1" customWidth="1"/>
    <col min="14" max="14" width="9" style="2" hidden="1" customWidth="1"/>
    <col min="15" max="15" width="3.5" style="2" hidden="1" customWidth="1"/>
    <col min="16" max="16" width="30.75" style="2" customWidth="1"/>
    <col min="17" max="21" width="13.875" style="2" customWidth="1"/>
    <col min="22" max="22" width="9" style="2"/>
    <col min="23" max="23" width="10" style="2" bestFit="1" customWidth="1"/>
    <col min="24" max="260" width="9" style="2"/>
    <col min="261" max="261" width="8.75" style="2" customWidth="1"/>
    <col min="262" max="262" width="23.125" style="2" customWidth="1"/>
    <col min="263" max="263" width="17.625" style="2" customWidth="1"/>
    <col min="264" max="264" width="9" style="2"/>
    <col min="265" max="265" width="11.5" style="2" bestFit="1" customWidth="1"/>
    <col min="266" max="266" width="10.5" style="2" bestFit="1" customWidth="1"/>
    <col min="267" max="267" width="9.5" style="2" bestFit="1" customWidth="1"/>
    <col min="268" max="516" width="9" style="2"/>
    <col min="517" max="517" width="8.75" style="2" customWidth="1"/>
    <col min="518" max="518" width="23.125" style="2" customWidth="1"/>
    <col min="519" max="519" width="17.625" style="2" customWidth="1"/>
    <col min="520" max="520" width="9" style="2"/>
    <col min="521" max="521" width="11.5" style="2" bestFit="1" customWidth="1"/>
    <col min="522" max="522" width="10.5" style="2" bestFit="1" customWidth="1"/>
    <col min="523" max="523" width="9.5" style="2" bestFit="1" customWidth="1"/>
    <col min="524" max="772" width="9" style="2"/>
    <col min="773" max="773" width="8.75" style="2" customWidth="1"/>
    <col min="774" max="774" width="23.125" style="2" customWidth="1"/>
    <col min="775" max="775" width="17.625" style="2" customWidth="1"/>
    <col min="776" max="776" width="9" style="2"/>
    <col min="777" max="777" width="11.5" style="2" bestFit="1" customWidth="1"/>
    <col min="778" max="778" width="10.5" style="2" bestFit="1" customWidth="1"/>
    <col min="779" max="779" width="9.5" style="2" bestFit="1" customWidth="1"/>
    <col min="780" max="1028" width="9" style="2"/>
    <col min="1029" max="1029" width="8.75" style="2" customWidth="1"/>
    <col min="1030" max="1030" width="23.125" style="2" customWidth="1"/>
    <col min="1031" max="1031" width="17.625" style="2" customWidth="1"/>
    <col min="1032" max="1032" width="9" style="2"/>
    <col min="1033" max="1033" width="11.5" style="2" bestFit="1" customWidth="1"/>
    <col min="1034" max="1034" width="10.5" style="2" bestFit="1" customWidth="1"/>
    <col min="1035" max="1035" width="9.5" style="2" bestFit="1" customWidth="1"/>
    <col min="1036" max="1284" width="9" style="2"/>
    <col min="1285" max="1285" width="8.75" style="2" customWidth="1"/>
    <col min="1286" max="1286" width="23.125" style="2" customWidth="1"/>
    <col min="1287" max="1287" width="17.625" style="2" customWidth="1"/>
    <col min="1288" max="1288" width="9" style="2"/>
    <col min="1289" max="1289" width="11.5" style="2" bestFit="1" customWidth="1"/>
    <col min="1290" max="1290" width="10.5" style="2" bestFit="1" customWidth="1"/>
    <col min="1291" max="1291" width="9.5" style="2" bestFit="1" customWidth="1"/>
    <col min="1292" max="1540" width="9" style="2"/>
    <col min="1541" max="1541" width="8.75" style="2" customWidth="1"/>
    <col min="1542" max="1542" width="23.125" style="2" customWidth="1"/>
    <col min="1543" max="1543" width="17.625" style="2" customWidth="1"/>
    <col min="1544" max="1544" width="9" style="2"/>
    <col min="1545" max="1545" width="11.5" style="2" bestFit="1" customWidth="1"/>
    <col min="1546" max="1546" width="10.5" style="2" bestFit="1" customWidth="1"/>
    <col min="1547" max="1547" width="9.5" style="2" bestFit="1" customWidth="1"/>
    <col min="1548" max="1796" width="9" style="2"/>
    <col min="1797" max="1797" width="8.75" style="2" customWidth="1"/>
    <col min="1798" max="1798" width="23.125" style="2" customWidth="1"/>
    <col min="1799" max="1799" width="17.625" style="2" customWidth="1"/>
    <col min="1800" max="1800" width="9" style="2"/>
    <col min="1801" max="1801" width="11.5" style="2" bestFit="1" customWidth="1"/>
    <col min="1802" max="1802" width="10.5" style="2" bestFit="1" customWidth="1"/>
    <col min="1803" max="1803" width="9.5" style="2" bestFit="1" customWidth="1"/>
    <col min="1804" max="2052" width="9" style="2"/>
    <col min="2053" max="2053" width="8.75" style="2" customWidth="1"/>
    <col min="2054" max="2054" width="23.125" style="2" customWidth="1"/>
    <col min="2055" max="2055" width="17.625" style="2" customWidth="1"/>
    <col min="2056" max="2056" width="9" style="2"/>
    <col min="2057" max="2057" width="11.5" style="2" bestFit="1" customWidth="1"/>
    <col min="2058" max="2058" width="10.5" style="2" bestFit="1" customWidth="1"/>
    <col min="2059" max="2059" width="9.5" style="2" bestFit="1" customWidth="1"/>
    <col min="2060" max="2308" width="9" style="2"/>
    <col min="2309" max="2309" width="8.75" style="2" customWidth="1"/>
    <col min="2310" max="2310" width="23.125" style="2" customWidth="1"/>
    <col min="2311" max="2311" width="17.625" style="2" customWidth="1"/>
    <col min="2312" max="2312" width="9" style="2"/>
    <col min="2313" max="2313" width="11.5" style="2" bestFit="1" customWidth="1"/>
    <col min="2314" max="2314" width="10.5" style="2" bestFit="1" customWidth="1"/>
    <col min="2315" max="2315" width="9.5" style="2" bestFit="1" customWidth="1"/>
    <col min="2316" max="2564" width="9" style="2"/>
    <col min="2565" max="2565" width="8.75" style="2" customWidth="1"/>
    <col min="2566" max="2566" width="23.125" style="2" customWidth="1"/>
    <col min="2567" max="2567" width="17.625" style="2" customWidth="1"/>
    <col min="2568" max="2568" width="9" style="2"/>
    <col min="2569" max="2569" width="11.5" style="2" bestFit="1" customWidth="1"/>
    <col min="2570" max="2570" width="10.5" style="2" bestFit="1" customWidth="1"/>
    <col min="2571" max="2571" width="9.5" style="2" bestFit="1" customWidth="1"/>
    <col min="2572" max="2820" width="9" style="2"/>
    <col min="2821" max="2821" width="8.75" style="2" customWidth="1"/>
    <col min="2822" max="2822" width="23.125" style="2" customWidth="1"/>
    <col min="2823" max="2823" width="17.625" style="2" customWidth="1"/>
    <col min="2824" max="2824" width="9" style="2"/>
    <col min="2825" max="2825" width="11.5" style="2" bestFit="1" customWidth="1"/>
    <col min="2826" max="2826" width="10.5" style="2" bestFit="1" customWidth="1"/>
    <col min="2827" max="2827" width="9.5" style="2" bestFit="1" customWidth="1"/>
    <col min="2828" max="3076" width="9" style="2"/>
    <col min="3077" max="3077" width="8.75" style="2" customWidth="1"/>
    <col min="3078" max="3078" width="23.125" style="2" customWidth="1"/>
    <col min="3079" max="3079" width="17.625" style="2" customWidth="1"/>
    <col min="3080" max="3080" width="9" style="2"/>
    <col min="3081" max="3081" width="11.5" style="2" bestFit="1" customWidth="1"/>
    <col min="3082" max="3082" width="10.5" style="2" bestFit="1" customWidth="1"/>
    <col min="3083" max="3083" width="9.5" style="2" bestFit="1" customWidth="1"/>
    <col min="3084" max="3332" width="9" style="2"/>
    <col min="3333" max="3333" width="8.75" style="2" customWidth="1"/>
    <col min="3334" max="3334" width="23.125" style="2" customWidth="1"/>
    <col min="3335" max="3335" width="17.625" style="2" customWidth="1"/>
    <col min="3336" max="3336" width="9" style="2"/>
    <col min="3337" max="3337" width="11.5" style="2" bestFit="1" customWidth="1"/>
    <col min="3338" max="3338" width="10.5" style="2" bestFit="1" customWidth="1"/>
    <col min="3339" max="3339" width="9.5" style="2" bestFit="1" customWidth="1"/>
    <col min="3340" max="3588" width="9" style="2"/>
    <col min="3589" max="3589" width="8.75" style="2" customWidth="1"/>
    <col min="3590" max="3590" width="23.125" style="2" customWidth="1"/>
    <col min="3591" max="3591" width="17.625" style="2" customWidth="1"/>
    <col min="3592" max="3592" width="9" style="2"/>
    <col min="3593" max="3593" width="11.5" style="2" bestFit="1" customWidth="1"/>
    <col min="3594" max="3594" width="10.5" style="2" bestFit="1" customWidth="1"/>
    <col min="3595" max="3595" width="9.5" style="2" bestFit="1" customWidth="1"/>
    <col min="3596" max="3844" width="9" style="2"/>
    <col min="3845" max="3845" width="8.75" style="2" customWidth="1"/>
    <col min="3846" max="3846" width="23.125" style="2" customWidth="1"/>
    <col min="3847" max="3847" width="17.625" style="2" customWidth="1"/>
    <col min="3848" max="3848" width="9" style="2"/>
    <col min="3849" max="3849" width="11.5" style="2" bestFit="1" customWidth="1"/>
    <col min="3850" max="3850" width="10.5" style="2" bestFit="1" customWidth="1"/>
    <col min="3851" max="3851" width="9.5" style="2" bestFit="1" customWidth="1"/>
    <col min="3852" max="4100" width="9" style="2"/>
    <col min="4101" max="4101" width="8.75" style="2" customWidth="1"/>
    <col min="4102" max="4102" width="23.125" style="2" customWidth="1"/>
    <col min="4103" max="4103" width="17.625" style="2" customWidth="1"/>
    <col min="4104" max="4104" width="9" style="2"/>
    <col min="4105" max="4105" width="11.5" style="2" bestFit="1" customWidth="1"/>
    <col min="4106" max="4106" width="10.5" style="2" bestFit="1" customWidth="1"/>
    <col min="4107" max="4107" width="9.5" style="2" bestFit="1" customWidth="1"/>
    <col min="4108" max="4356" width="9" style="2"/>
    <col min="4357" max="4357" width="8.75" style="2" customWidth="1"/>
    <col min="4358" max="4358" width="23.125" style="2" customWidth="1"/>
    <col min="4359" max="4359" width="17.625" style="2" customWidth="1"/>
    <col min="4360" max="4360" width="9" style="2"/>
    <col min="4361" max="4361" width="11.5" style="2" bestFit="1" customWidth="1"/>
    <col min="4362" max="4362" width="10.5" style="2" bestFit="1" customWidth="1"/>
    <col min="4363" max="4363" width="9.5" style="2" bestFit="1" customWidth="1"/>
    <col min="4364" max="4612" width="9" style="2"/>
    <col min="4613" max="4613" width="8.75" style="2" customWidth="1"/>
    <col min="4614" max="4614" width="23.125" style="2" customWidth="1"/>
    <col min="4615" max="4615" width="17.625" style="2" customWidth="1"/>
    <col min="4616" max="4616" width="9" style="2"/>
    <col min="4617" max="4617" width="11.5" style="2" bestFit="1" customWidth="1"/>
    <col min="4618" max="4618" width="10.5" style="2" bestFit="1" customWidth="1"/>
    <col min="4619" max="4619" width="9.5" style="2" bestFit="1" customWidth="1"/>
    <col min="4620" max="4868" width="9" style="2"/>
    <col min="4869" max="4869" width="8.75" style="2" customWidth="1"/>
    <col min="4870" max="4870" width="23.125" style="2" customWidth="1"/>
    <col min="4871" max="4871" width="17.625" style="2" customWidth="1"/>
    <col min="4872" max="4872" width="9" style="2"/>
    <col min="4873" max="4873" width="11.5" style="2" bestFit="1" customWidth="1"/>
    <col min="4874" max="4874" width="10.5" style="2" bestFit="1" customWidth="1"/>
    <col min="4875" max="4875" width="9.5" style="2" bestFit="1" customWidth="1"/>
    <col min="4876" max="5124" width="9" style="2"/>
    <col min="5125" max="5125" width="8.75" style="2" customWidth="1"/>
    <col min="5126" max="5126" width="23.125" style="2" customWidth="1"/>
    <col min="5127" max="5127" width="17.625" style="2" customWidth="1"/>
    <col min="5128" max="5128" width="9" style="2"/>
    <col min="5129" max="5129" width="11.5" style="2" bestFit="1" customWidth="1"/>
    <col min="5130" max="5130" width="10.5" style="2" bestFit="1" customWidth="1"/>
    <col min="5131" max="5131" width="9.5" style="2" bestFit="1" customWidth="1"/>
    <col min="5132" max="5380" width="9" style="2"/>
    <col min="5381" max="5381" width="8.75" style="2" customWidth="1"/>
    <col min="5382" max="5382" width="23.125" style="2" customWidth="1"/>
    <col min="5383" max="5383" width="17.625" style="2" customWidth="1"/>
    <col min="5384" max="5384" width="9" style="2"/>
    <col min="5385" max="5385" width="11.5" style="2" bestFit="1" customWidth="1"/>
    <col min="5386" max="5386" width="10.5" style="2" bestFit="1" customWidth="1"/>
    <col min="5387" max="5387" width="9.5" style="2" bestFit="1" customWidth="1"/>
    <col min="5388" max="5636" width="9" style="2"/>
    <col min="5637" max="5637" width="8.75" style="2" customWidth="1"/>
    <col min="5638" max="5638" width="23.125" style="2" customWidth="1"/>
    <col min="5639" max="5639" width="17.625" style="2" customWidth="1"/>
    <col min="5640" max="5640" width="9" style="2"/>
    <col min="5641" max="5641" width="11.5" style="2" bestFit="1" customWidth="1"/>
    <col min="5642" max="5642" width="10.5" style="2" bestFit="1" customWidth="1"/>
    <col min="5643" max="5643" width="9.5" style="2" bestFit="1" customWidth="1"/>
    <col min="5644" max="5892" width="9" style="2"/>
    <col min="5893" max="5893" width="8.75" style="2" customWidth="1"/>
    <col min="5894" max="5894" width="23.125" style="2" customWidth="1"/>
    <col min="5895" max="5895" width="17.625" style="2" customWidth="1"/>
    <col min="5896" max="5896" width="9" style="2"/>
    <col min="5897" max="5897" width="11.5" style="2" bestFit="1" customWidth="1"/>
    <col min="5898" max="5898" width="10.5" style="2" bestFit="1" customWidth="1"/>
    <col min="5899" max="5899" width="9.5" style="2" bestFit="1" customWidth="1"/>
    <col min="5900" max="6148" width="9" style="2"/>
    <col min="6149" max="6149" width="8.75" style="2" customWidth="1"/>
    <col min="6150" max="6150" width="23.125" style="2" customWidth="1"/>
    <col min="6151" max="6151" width="17.625" style="2" customWidth="1"/>
    <col min="6152" max="6152" width="9" style="2"/>
    <col min="6153" max="6153" width="11.5" style="2" bestFit="1" customWidth="1"/>
    <col min="6154" max="6154" width="10.5" style="2" bestFit="1" customWidth="1"/>
    <col min="6155" max="6155" width="9.5" style="2" bestFit="1" customWidth="1"/>
    <col min="6156" max="6404" width="9" style="2"/>
    <col min="6405" max="6405" width="8.75" style="2" customWidth="1"/>
    <col min="6406" max="6406" width="23.125" style="2" customWidth="1"/>
    <col min="6407" max="6407" width="17.625" style="2" customWidth="1"/>
    <col min="6408" max="6408" width="9" style="2"/>
    <col min="6409" max="6409" width="11.5" style="2" bestFit="1" customWidth="1"/>
    <col min="6410" max="6410" width="10.5" style="2" bestFit="1" customWidth="1"/>
    <col min="6411" max="6411" width="9.5" style="2" bestFit="1" customWidth="1"/>
    <col min="6412" max="6660" width="9" style="2"/>
    <col min="6661" max="6661" width="8.75" style="2" customWidth="1"/>
    <col min="6662" max="6662" width="23.125" style="2" customWidth="1"/>
    <col min="6663" max="6663" width="17.625" style="2" customWidth="1"/>
    <col min="6664" max="6664" width="9" style="2"/>
    <col min="6665" max="6665" width="11.5" style="2" bestFit="1" customWidth="1"/>
    <col min="6666" max="6666" width="10.5" style="2" bestFit="1" customWidth="1"/>
    <col min="6667" max="6667" width="9.5" style="2" bestFit="1" customWidth="1"/>
    <col min="6668" max="6916" width="9" style="2"/>
    <col min="6917" max="6917" width="8.75" style="2" customWidth="1"/>
    <col min="6918" max="6918" width="23.125" style="2" customWidth="1"/>
    <col min="6919" max="6919" width="17.625" style="2" customWidth="1"/>
    <col min="6920" max="6920" width="9" style="2"/>
    <col min="6921" max="6921" width="11.5" style="2" bestFit="1" customWidth="1"/>
    <col min="6922" max="6922" width="10.5" style="2" bestFit="1" customWidth="1"/>
    <col min="6923" max="6923" width="9.5" style="2" bestFit="1" customWidth="1"/>
    <col min="6924" max="7172" width="9" style="2"/>
    <col min="7173" max="7173" width="8.75" style="2" customWidth="1"/>
    <col min="7174" max="7174" width="23.125" style="2" customWidth="1"/>
    <col min="7175" max="7175" width="17.625" style="2" customWidth="1"/>
    <col min="7176" max="7176" width="9" style="2"/>
    <col min="7177" max="7177" width="11.5" style="2" bestFit="1" customWidth="1"/>
    <col min="7178" max="7178" width="10.5" style="2" bestFit="1" customWidth="1"/>
    <col min="7179" max="7179" width="9.5" style="2" bestFit="1" customWidth="1"/>
    <col min="7180" max="7428" width="9" style="2"/>
    <col min="7429" max="7429" width="8.75" style="2" customWidth="1"/>
    <col min="7430" max="7430" width="23.125" style="2" customWidth="1"/>
    <col min="7431" max="7431" width="17.625" style="2" customWidth="1"/>
    <col min="7432" max="7432" width="9" style="2"/>
    <col min="7433" max="7433" width="11.5" style="2" bestFit="1" customWidth="1"/>
    <col min="7434" max="7434" width="10.5" style="2" bestFit="1" customWidth="1"/>
    <col min="7435" max="7435" width="9.5" style="2" bestFit="1" customWidth="1"/>
    <col min="7436" max="7684" width="9" style="2"/>
    <col min="7685" max="7685" width="8.75" style="2" customWidth="1"/>
    <col min="7686" max="7686" width="23.125" style="2" customWidth="1"/>
    <col min="7687" max="7687" width="17.625" style="2" customWidth="1"/>
    <col min="7688" max="7688" width="9" style="2"/>
    <col min="7689" max="7689" width="11.5" style="2" bestFit="1" customWidth="1"/>
    <col min="7690" max="7690" width="10.5" style="2" bestFit="1" customWidth="1"/>
    <col min="7691" max="7691" width="9.5" style="2" bestFit="1" customWidth="1"/>
    <col min="7692" max="7940" width="9" style="2"/>
    <col min="7941" max="7941" width="8.75" style="2" customWidth="1"/>
    <col min="7942" max="7942" width="23.125" style="2" customWidth="1"/>
    <col min="7943" max="7943" width="17.625" style="2" customWidth="1"/>
    <col min="7944" max="7944" width="9" style="2"/>
    <col min="7945" max="7945" width="11.5" style="2" bestFit="1" customWidth="1"/>
    <col min="7946" max="7946" width="10.5" style="2" bestFit="1" customWidth="1"/>
    <col min="7947" max="7947" width="9.5" style="2" bestFit="1" customWidth="1"/>
    <col min="7948" max="8196" width="9" style="2"/>
    <col min="8197" max="8197" width="8.75" style="2" customWidth="1"/>
    <col min="8198" max="8198" width="23.125" style="2" customWidth="1"/>
    <col min="8199" max="8199" width="17.625" style="2" customWidth="1"/>
    <col min="8200" max="8200" width="9" style="2"/>
    <col min="8201" max="8201" width="11.5" style="2" bestFit="1" customWidth="1"/>
    <col min="8202" max="8202" width="10.5" style="2" bestFit="1" customWidth="1"/>
    <col min="8203" max="8203" width="9.5" style="2" bestFit="1" customWidth="1"/>
    <col min="8204" max="8452" width="9" style="2"/>
    <col min="8453" max="8453" width="8.75" style="2" customWidth="1"/>
    <col min="8454" max="8454" width="23.125" style="2" customWidth="1"/>
    <col min="8455" max="8455" width="17.625" style="2" customWidth="1"/>
    <col min="8456" max="8456" width="9" style="2"/>
    <col min="8457" max="8457" width="11.5" style="2" bestFit="1" customWidth="1"/>
    <col min="8458" max="8458" width="10.5" style="2" bestFit="1" customWidth="1"/>
    <col min="8459" max="8459" width="9.5" style="2" bestFit="1" customWidth="1"/>
    <col min="8460" max="8708" width="9" style="2"/>
    <col min="8709" max="8709" width="8.75" style="2" customWidth="1"/>
    <col min="8710" max="8710" width="23.125" style="2" customWidth="1"/>
    <col min="8711" max="8711" width="17.625" style="2" customWidth="1"/>
    <col min="8712" max="8712" width="9" style="2"/>
    <col min="8713" max="8713" width="11.5" style="2" bestFit="1" customWidth="1"/>
    <col min="8714" max="8714" width="10.5" style="2" bestFit="1" customWidth="1"/>
    <col min="8715" max="8715" width="9.5" style="2" bestFit="1" customWidth="1"/>
    <col min="8716" max="8964" width="9" style="2"/>
    <col min="8965" max="8965" width="8.75" style="2" customWidth="1"/>
    <col min="8966" max="8966" width="23.125" style="2" customWidth="1"/>
    <col min="8967" max="8967" width="17.625" style="2" customWidth="1"/>
    <col min="8968" max="8968" width="9" style="2"/>
    <col min="8969" max="8969" width="11.5" style="2" bestFit="1" customWidth="1"/>
    <col min="8970" max="8970" width="10.5" style="2" bestFit="1" customWidth="1"/>
    <col min="8971" max="8971" width="9.5" style="2" bestFit="1" customWidth="1"/>
    <col min="8972" max="9220" width="9" style="2"/>
    <col min="9221" max="9221" width="8.75" style="2" customWidth="1"/>
    <col min="9222" max="9222" width="23.125" style="2" customWidth="1"/>
    <col min="9223" max="9223" width="17.625" style="2" customWidth="1"/>
    <col min="9224" max="9224" width="9" style="2"/>
    <col min="9225" max="9225" width="11.5" style="2" bestFit="1" customWidth="1"/>
    <col min="9226" max="9226" width="10.5" style="2" bestFit="1" customWidth="1"/>
    <col min="9227" max="9227" width="9.5" style="2" bestFit="1" customWidth="1"/>
    <col min="9228" max="9476" width="9" style="2"/>
    <col min="9477" max="9477" width="8.75" style="2" customWidth="1"/>
    <col min="9478" max="9478" width="23.125" style="2" customWidth="1"/>
    <col min="9479" max="9479" width="17.625" style="2" customWidth="1"/>
    <col min="9480" max="9480" width="9" style="2"/>
    <col min="9481" max="9481" width="11.5" style="2" bestFit="1" customWidth="1"/>
    <col min="9482" max="9482" width="10.5" style="2" bestFit="1" customWidth="1"/>
    <col min="9483" max="9483" width="9.5" style="2" bestFit="1" customWidth="1"/>
    <col min="9484" max="9732" width="9" style="2"/>
    <col min="9733" max="9733" width="8.75" style="2" customWidth="1"/>
    <col min="9734" max="9734" width="23.125" style="2" customWidth="1"/>
    <col min="9735" max="9735" width="17.625" style="2" customWidth="1"/>
    <col min="9736" max="9736" width="9" style="2"/>
    <col min="9737" max="9737" width="11.5" style="2" bestFit="1" customWidth="1"/>
    <col min="9738" max="9738" width="10.5" style="2" bestFit="1" customWidth="1"/>
    <col min="9739" max="9739" width="9.5" style="2" bestFit="1" customWidth="1"/>
    <col min="9740" max="9988" width="9" style="2"/>
    <col min="9989" max="9989" width="8.75" style="2" customWidth="1"/>
    <col min="9990" max="9990" width="23.125" style="2" customWidth="1"/>
    <col min="9991" max="9991" width="17.625" style="2" customWidth="1"/>
    <col min="9992" max="9992" width="9" style="2"/>
    <col min="9993" max="9993" width="11.5" style="2" bestFit="1" customWidth="1"/>
    <col min="9994" max="9994" width="10.5" style="2" bestFit="1" customWidth="1"/>
    <col min="9995" max="9995" width="9.5" style="2" bestFit="1" customWidth="1"/>
    <col min="9996" max="10244" width="9" style="2"/>
    <col min="10245" max="10245" width="8.75" style="2" customWidth="1"/>
    <col min="10246" max="10246" width="23.125" style="2" customWidth="1"/>
    <col min="10247" max="10247" width="17.625" style="2" customWidth="1"/>
    <col min="10248" max="10248" width="9" style="2"/>
    <col min="10249" max="10249" width="11.5" style="2" bestFit="1" customWidth="1"/>
    <col min="10250" max="10250" width="10.5" style="2" bestFit="1" customWidth="1"/>
    <col min="10251" max="10251" width="9.5" style="2" bestFit="1" customWidth="1"/>
    <col min="10252" max="10500" width="9" style="2"/>
    <col min="10501" max="10501" width="8.75" style="2" customWidth="1"/>
    <col min="10502" max="10502" width="23.125" style="2" customWidth="1"/>
    <col min="10503" max="10503" width="17.625" style="2" customWidth="1"/>
    <col min="10504" max="10504" width="9" style="2"/>
    <col min="10505" max="10505" width="11.5" style="2" bestFit="1" customWidth="1"/>
    <col min="10506" max="10506" width="10.5" style="2" bestFit="1" customWidth="1"/>
    <col min="10507" max="10507" width="9.5" style="2" bestFit="1" customWidth="1"/>
    <col min="10508" max="10756" width="9" style="2"/>
    <col min="10757" max="10757" width="8.75" style="2" customWidth="1"/>
    <col min="10758" max="10758" width="23.125" style="2" customWidth="1"/>
    <col min="10759" max="10759" width="17.625" style="2" customWidth="1"/>
    <col min="10760" max="10760" width="9" style="2"/>
    <col min="10761" max="10761" width="11.5" style="2" bestFit="1" customWidth="1"/>
    <col min="10762" max="10762" width="10.5" style="2" bestFit="1" customWidth="1"/>
    <col min="10763" max="10763" width="9.5" style="2" bestFit="1" customWidth="1"/>
    <col min="10764" max="11012" width="9" style="2"/>
    <col min="11013" max="11013" width="8.75" style="2" customWidth="1"/>
    <col min="11014" max="11014" width="23.125" style="2" customWidth="1"/>
    <col min="11015" max="11015" width="17.625" style="2" customWidth="1"/>
    <col min="11016" max="11016" width="9" style="2"/>
    <col min="11017" max="11017" width="11.5" style="2" bestFit="1" customWidth="1"/>
    <col min="11018" max="11018" width="10.5" style="2" bestFit="1" customWidth="1"/>
    <col min="11019" max="11019" width="9.5" style="2" bestFit="1" customWidth="1"/>
    <col min="11020" max="11268" width="9" style="2"/>
    <col min="11269" max="11269" width="8.75" style="2" customWidth="1"/>
    <col min="11270" max="11270" width="23.125" style="2" customWidth="1"/>
    <col min="11271" max="11271" width="17.625" style="2" customWidth="1"/>
    <col min="11272" max="11272" width="9" style="2"/>
    <col min="11273" max="11273" width="11.5" style="2" bestFit="1" customWidth="1"/>
    <col min="11274" max="11274" width="10.5" style="2" bestFit="1" customWidth="1"/>
    <col min="11275" max="11275" width="9.5" style="2" bestFit="1" customWidth="1"/>
    <col min="11276" max="11524" width="9" style="2"/>
    <col min="11525" max="11525" width="8.75" style="2" customWidth="1"/>
    <col min="11526" max="11526" width="23.125" style="2" customWidth="1"/>
    <col min="11527" max="11527" width="17.625" style="2" customWidth="1"/>
    <col min="11528" max="11528" width="9" style="2"/>
    <col min="11529" max="11529" width="11.5" style="2" bestFit="1" customWidth="1"/>
    <col min="11530" max="11530" width="10.5" style="2" bestFit="1" customWidth="1"/>
    <col min="11531" max="11531" width="9.5" style="2" bestFit="1" customWidth="1"/>
    <col min="11532" max="11780" width="9" style="2"/>
    <col min="11781" max="11781" width="8.75" style="2" customWidth="1"/>
    <col min="11782" max="11782" width="23.125" style="2" customWidth="1"/>
    <col min="11783" max="11783" width="17.625" style="2" customWidth="1"/>
    <col min="11784" max="11784" width="9" style="2"/>
    <col min="11785" max="11785" width="11.5" style="2" bestFit="1" customWidth="1"/>
    <col min="11786" max="11786" width="10.5" style="2" bestFit="1" customWidth="1"/>
    <col min="11787" max="11787" width="9.5" style="2" bestFit="1" customWidth="1"/>
    <col min="11788" max="12036" width="9" style="2"/>
    <col min="12037" max="12037" width="8.75" style="2" customWidth="1"/>
    <col min="12038" max="12038" width="23.125" style="2" customWidth="1"/>
    <col min="12039" max="12039" width="17.625" style="2" customWidth="1"/>
    <col min="12040" max="12040" width="9" style="2"/>
    <col min="12041" max="12041" width="11.5" style="2" bestFit="1" customWidth="1"/>
    <col min="12042" max="12042" width="10.5" style="2" bestFit="1" customWidth="1"/>
    <col min="12043" max="12043" width="9.5" style="2" bestFit="1" customWidth="1"/>
    <col min="12044" max="12292" width="9" style="2"/>
    <col min="12293" max="12293" width="8.75" style="2" customWidth="1"/>
    <col min="12294" max="12294" width="23.125" style="2" customWidth="1"/>
    <col min="12295" max="12295" width="17.625" style="2" customWidth="1"/>
    <col min="12296" max="12296" width="9" style="2"/>
    <col min="12297" max="12297" width="11.5" style="2" bestFit="1" customWidth="1"/>
    <col min="12298" max="12298" width="10.5" style="2" bestFit="1" customWidth="1"/>
    <col min="12299" max="12299" width="9.5" style="2" bestFit="1" customWidth="1"/>
    <col min="12300" max="12548" width="9" style="2"/>
    <col min="12549" max="12549" width="8.75" style="2" customWidth="1"/>
    <col min="12550" max="12550" width="23.125" style="2" customWidth="1"/>
    <col min="12551" max="12551" width="17.625" style="2" customWidth="1"/>
    <col min="12552" max="12552" width="9" style="2"/>
    <col min="12553" max="12553" width="11.5" style="2" bestFit="1" customWidth="1"/>
    <col min="12554" max="12554" width="10.5" style="2" bestFit="1" customWidth="1"/>
    <col min="12555" max="12555" width="9.5" style="2" bestFit="1" customWidth="1"/>
    <col min="12556" max="12804" width="9" style="2"/>
    <col min="12805" max="12805" width="8.75" style="2" customWidth="1"/>
    <col min="12806" max="12806" width="23.125" style="2" customWidth="1"/>
    <col min="12807" max="12807" width="17.625" style="2" customWidth="1"/>
    <col min="12808" max="12808" width="9" style="2"/>
    <col min="12809" max="12809" width="11.5" style="2" bestFit="1" customWidth="1"/>
    <col min="12810" max="12810" width="10.5" style="2" bestFit="1" customWidth="1"/>
    <col min="12811" max="12811" width="9.5" style="2" bestFit="1" customWidth="1"/>
    <col min="12812" max="13060" width="9" style="2"/>
    <col min="13061" max="13061" width="8.75" style="2" customWidth="1"/>
    <col min="13062" max="13062" width="23.125" style="2" customWidth="1"/>
    <col min="13063" max="13063" width="17.625" style="2" customWidth="1"/>
    <col min="13064" max="13064" width="9" style="2"/>
    <col min="13065" max="13065" width="11.5" style="2" bestFit="1" customWidth="1"/>
    <col min="13066" max="13066" width="10.5" style="2" bestFit="1" customWidth="1"/>
    <col min="13067" max="13067" width="9.5" style="2" bestFit="1" customWidth="1"/>
    <col min="13068" max="13316" width="9" style="2"/>
    <col min="13317" max="13317" width="8.75" style="2" customWidth="1"/>
    <col min="13318" max="13318" width="23.125" style="2" customWidth="1"/>
    <col min="13319" max="13319" width="17.625" style="2" customWidth="1"/>
    <col min="13320" max="13320" width="9" style="2"/>
    <col min="13321" max="13321" width="11.5" style="2" bestFit="1" customWidth="1"/>
    <col min="13322" max="13322" width="10.5" style="2" bestFit="1" customWidth="1"/>
    <col min="13323" max="13323" width="9.5" style="2" bestFit="1" customWidth="1"/>
    <col min="13324" max="13572" width="9" style="2"/>
    <col min="13573" max="13573" width="8.75" style="2" customWidth="1"/>
    <col min="13574" max="13574" width="23.125" style="2" customWidth="1"/>
    <col min="13575" max="13575" width="17.625" style="2" customWidth="1"/>
    <col min="13576" max="13576" width="9" style="2"/>
    <col min="13577" max="13577" width="11.5" style="2" bestFit="1" customWidth="1"/>
    <col min="13578" max="13578" width="10.5" style="2" bestFit="1" customWidth="1"/>
    <col min="13579" max="13579" width="9.5" style="2" bestFit="1" customWidth="1"/>
    <col min="13580" max="13828" width="9" style="2"/>
    <col min="13829" max="13829" width="8.75" style="2" customWidth="1"/>
    <col min="13830" max="13830" width="23.125" style="2" customWidth="1"/>
    <col min="13831" max="13831" width="17.625" style="2" customWidth="1"/>
    <col min="13832" max="13832" width="9" style="2"/>
    <col min="13833" max="13833" width="11.5" style="2" bestFit="1" customWidth="1"/>
    <col min="13834" max="13834" width="10.5" style="2" bestFit="1" customWidth="1"/>
    <col min="13835" max="13835" width="9.5" style="2" bestFit="1" customWidth="1"/>
    <col min="13836" max="14084" width="9" style="2"/>
    <col min="14085" max="14085" width="8.75" style="2" customWidth="1"/>
    <col min="14086" max="14086" width="23.125" style="2" customWidth="1"/>
    <col min="14087" max="14087" width="17.625" style="2" customWidth="1"/>
    <col min="14088" max="14088" width="9" style="2"/>
    <col min="14089" max="14089" width="11.5" style="2" bestFit="1" customWidth="1"/>
    <col min="14090" max="14090" width="10.5" style="2" bestFit="1" customWidth="1"/>
    <col min="14091" max="14091" width="9.5" style="2" bestFit="1" customWidth="1"/>
    <col min="14092" max="14340" width="9" style="2"/>
    <col min="14341" max="14341" width="8.75" style="2" customWidth="1"/>
    <col min="14342" max="14342" width="23.125" style="2" customWidth="1"/>
    <col min="14343" max="14343" width="17.625" style="2" customWidth="1"/>
    <col min="14344" max="14344" width="9" style="2"/>
    <col min="14345" max="14345" width="11.5" style="2" bestFit="1" customWidth="1"/>
    <col min="14346" max="14346" width="10.5" style="2" bestFit="1" customWidth="1"/>
    <col min="14347" max="14347" width="9.5" style="2" bestFit="1" customWidth="1"/>
    <col min="14348" max="14596" width="9" style="2"/>
    <col min="14597" max="14597" width="8.75" style="2" customWidth="1"/>
    <col min="14598" max="14598" width="23.125" style="2" customWidth="1"/>
    <col min="14599" max="14599" width="17.625" style="2" customWidth="1"/>
    <col min="14600" max="14600" width="9" style="2"/>
    <col min="14601" max="14601" width="11.5" style="2" bestFit="1" customWidth="1"/>
    <col min="14602" max="14602" width="10.5" style="2" bestFit="1" customWidth="1"/>
    <col min="14603" max="14603" width="9.5" style="2" bestFit="1" customWidth="1"/>
    <col min="14604" max="14852" width="9" style="2"/>
    <col min="14853" max="14853" width="8.75" style="2" customWidth="1"/>
    <col min="14854" max="14854" width="23.125" style="2" customWidth="1"/>
    <col min="14855" max="14855" width="17.625" style="2" customWidth="1"/>
    <col min="14856" max="14856" width="9" style="2"/>
    <col min="14857" max="14857" width="11.5" style="2" bestFit="1" customWidth="1"/>
    <col min="14858" max="14858" width="10.5" style="2" bestFit="1" customWidth="1"/>
    <col min="14859" max="14859" width="9.5" style="2" bestFit="1" customWidth="1"/>
    <col min="14860" max="15108" width="9" style="2"/>
    <col min="15109" max="15109" width="8.75" style="2" customWidth="1"/>
    <col min="15110" max="15110" width="23.125" style="2" customWidth="1"/>
    <col min="15111" max="15111" width="17.625" style="2" customWidth="1"/>
    <col min="15112" max="15112" width="9" style="2"/>
    <col min="15113" max="15113" width="11.5" style="2" bestFit="1" customWidth="1"/>
    <col min="15114" max="15114" width="10.5" style="2" bestFit="1" customWidth="1"/>
    <col min="15115" max="15115" width="9.5" style="2" bestFit="1" customWidth="1"/>
    <col min="15116" max="15364" width="9" style="2"/>
    <col min="15365" max="15365" width="8.75" style="2" customWidth="1"/>
    <col min="15366" max="15366" width="23.125" style="2" customWidth="1"/>
    <col min="15367" max="15367" width="17.625" style="2" customWidth="1"/>
    <col min="15368" max="15368" width="9" style="2"/>
    <col min="15369" max="15369" width="11.5" style="2" bestFit="1" customWidth="1"/>
    <col min="15370" max="15370" width="10.5" style="2" bestFit="1" customWidth="1"/>
    <col min="15371" max="15371" width="9.5" style="2" bestFit="1" customWidth="1"/>
    <col min="15372" max="15620" width="9" style="2"/>
    <col min="15621" max="15621" width="8.75" style="2" customWidth="1"/>
    <col min="15622" max="15622" width="23.125" style="2" customWidth="1"/>
    <col min="15623" max="15623" width="17.625" style="2" customWidth="1"/>
    <col min="15624" max="15624" width="9" style="2"/>
    <col min="15625" max="15625" width="11.5" style="2" bestFit="1" customWidth="1"/>
    <col min="15626" max="15626" width="10.5" style="2" bestFit="1" customWidth="1"/>
    <col min="15627" max="15627" width="9.5" style="2" bestFit="1" customWidth="1"/>
    <col min="15628" max="15876" width="9" style="2"/>
    <col min="15877" max="15877" width="8.75" style="2" customWidth="1"/>
    <col min="15878" max="15878" width="23.125" style="2" customWidth="1"/>
    <col min="15879" max="15879" width="17.625" style="2" customWidth="1"/>
    <col min="15880" max="15880" width="9" style="2"/>
    <col min="15881" max="15881" width="11.5" style="2" bestFit="1" customWidth="1"/>
    <col min="15882" max="15882" width="10.5" style="2" bestFit="1" customWidth="1"/>
    <col min="15883" max="15883" width="9.5" style="2" bestFit="1" customWidth="1"/>
    <col min="15884" max="16132" width="9" style="2"/>
    <col min="16133" max="16133" width="8.75" style="2" customWidth="1"/>
    <col min="16134" max="16134" width="23.125" style="2" customWidth="1"/>
    <col min="16135" max="16135" width="17.625" style="2" customWidth="1"/>
    <col min="16136" max="16136" width="9" style="2"/>
    <col min="16137" max="16137" width="11.5" style="2" bestFit="1" customWidth="1"/>
    <col min="16138" max="16138" width="10.5" style="2" bestFit="1" customWidth="1"/>
    <col min="16139" max="16139" width="9.5" style="2" bestFit="1" customWidth="1"/>
    <col min="16140" max="16384" width="9" style="2"/>
  </cols>
  <sheetData>
    <row r="3" spans="2:23" ht="55.5" customHeight="1" thickBot="1"/>
    <row r="4" spans="2:23" ht="18" customHeight="1">
      <c r="B4" s="5" t="s">
        <v>0</v>
      </c>
      <c r="C4" s="248"/>
      <c r="D4" s="248"/>
      <c r="E4" s="6"/>
      <c r="F4" s="7"/>
      <c r="P4" s="8" t="s">
        <v>384</v>
      </c>
      <c r="Q4" s="8" t="s">
        <v>3</v>
      </c>
    </row>
    <row r="5" spans="2:23" ht="18" customHeight="1" thickBot="1">
      <c r="B5" s="249"/>
      <c r="C5" s="116" t="s">
        <v>385</v>
      </c>
      <c r="F5" s="250"/>
      <c r="H5" s="251" t="s">
        <v>386</v>
      </c>
      <c r="I5" s="252" t="s">
        <v>387</v>
      </c>
      <c r="J5" s="252" t="s">
        <v>388</v>
      </c>
      <c r="K5" s="252" t="s">
        <v>389</v>
      </c>
      <c r="L5" s="199" t="s">
        <v>390</v>
      </c>
      <c r="M5" s="252" t="s">
        <v>391</v>
      </c>
      <c r="P5" s="253" t="s">
        <v>386</v>
      </c>
      <c r="Q5" s="252" t="s">
        <v>387</v>
      </c>
      <c r="R5" s="252" t="s">
        <v>388</v>
      </c>
      <c r="S5" s="252" t="s">
        <v>389</v>
      </c>
      <c r="T5" s="199" t="s">
        <v>390</v>
      </c>
      <c r="U5" s="252" t="s">
        <v>391</v>
      </c>
    </row>
    <row r="6" spans="2:23" ht="18" customHeight="1" thickBot="1">
      <c r="B6" s="249"/>
      <c r="C6" s="116"/>
      <c r="F6" s="250"/>
      <c r="H6" s="254" t="s">
        <v>392</v>
      </c>
      <c r="I6" s="255">
        <f>SUM(I8:I107)</f>
        <v>0</v>
      </c>
      <c r="J6" s="255">
        <f>SUM(J8:J107)</f>
        <v>0</v>
      </c>
      <c r="K6" s="255">
        <f>SUM(K8:K107)</f>
        <v>0</v>
      </c>
      <c r="L6" s="255">
        <f>SUM(L8:L107)</f>
        <v>0</v>
      </c>
      <c r="M6" s="255">
        <f>SUM(I6:L6)</f>
        <v>0</v>
      </c>
      <c r="P6" s="256" t="s">
        <v>392</v>
      </c>
      <c r="Q6" s="472">
        <f>SUM(Q8:Q144)</f>
        <v>7667.0250000000015</v>
      </c>
      <c r="R6" s="472">
        <f>SUM(R8:R144)</f>
        <v>5493.9400000000023</v>
      </c>
      <c r="S6" s="472">
        <f>SUM(S8:S144)</f>
        <v>4882.3100000000013</v>
      </c>
      <c r="T6" s="472">
        <f>SUM(T8:T144)</f>
        <v>13911.3125</v>
      </c>
      <c r="U6" s="472">
        <f>SUM(Q6:T6)</f>
        <v>31954.587500000005</v>
      </c>
      <c r="V6" s="2">
        <v>3195459</v>
      </c>
    </row>
    <row r="7" spans="2:23" ht="18" customHeight="1" thickBot="1">
      <c r="B7" s="249"/>
      <c r="C7" s="257" t="s">
        <v>393</v>
      </c>
      <c r="D7" s="258" t="s">
        <v>394</v>
      </c>
      <c r="E7" s="259" t="s">
        <v>395</v>
      </c>
      <c r="F7" s="260"/>
      <c r="G7" s="199"/>
      <c r="I7" s="104"/>
      <c r="J7" s="104"/>
      <c r="K7" s="104"/>
      <c r="L7" s="104"/>
      <c r="P7" s="261"/>
      <c r="Q7" s="262"/>
      <c r="R7" s="262"/>
      <c r="S7" s="262"/>
      <c r="T7" s="262"/>
      <c r="U7" s="262"/>
    </row>
    <row r="8" spans="2:23" ht="18" customHeight="1">
      <c r="B8" s="249"/>
      <c r="C8" s="263" t="s">
        <v>396</v>
      </c>
      <c r="D8" s="264" t="s">
        <v>397</v>
      </c>
      <c r="E8" s="265"/>
      <c r="F8" s="266"/>
      <c r="G8" s="267"/>
      <c r="I8" s="104"/>
      <c r="J8" s="104"/>
      <c r="K8" s="104"/>
      <c r="L8" s="104"/>
      <c r="P8" s="268" t="s">
        <v>808</v>
      </c>
      <c r="Q8" s="470"/>
      <c r="R8" s="470"/>
      <c r="S8" s="470">
        <v>102.06</v>
      </c>
      <c r="T8" s="470"/>
      <c r="U8" s="471">
        <f>SUM(Q8:T8)</f>
        <v>102.06</v>
      </c>
      <c r="V8" s="1" t="s">
        <v>791</v>
      </c>
      <c r="W8" s="469">
        <v>12035.49</v>
      </c>
    </row>
    <row r="9" spans="2:23" ht="18" customHeight="1">
      <c r="B9" s="249"/>
      <c r="C9" s="554" t="s">
        <v>398</v>
      </c>
      <c r="D9" s="269" t="s">
        <v>399</v>
      </c>
      <c r="E9" s="270"/>
      <c r="F9" s="266"/>
      <c r="G9" s="267"/>
      <c r="I9" s="104"/>
      <c r="J9" s="104"/>
      <c r="K9" s="104"/>
      <c r="L9" s="104"/>
      <c r="P9" s="268" t="s">
        <v>795</v>
      </c>
      <c r="Q9" s="470"/>
      <c r="R9" s="470"/>
      <c r="S9" s="470">
        <v>43.74</v>
      </c>
      <c r="T9" s="470"/>
      <c r="U9" s="471">
        <f>SUM(Q9:T9)</f>
        <v>43.74</v>
      </c>
      <c r="V9" s="1" t="s">
        <v>792</v>
      </c>
      <c r="W9" s="469">
        <v>10131.200000000001</v>
      </c>
    </row>
    <row r="10" spans="2:23" ht="18" customHeight="1">
      <c r="B10" s="249"/>
      <c r="C10" s="555"/>
      <c r="D10" s="271" t="s">
        <v>400</v>
      </c>
      <c r="E10" s="272"/>
      <c r="F10" s="266"/>
      <c r="G10" s="267"/>
      <c r="I10" s="104"/>
      <c r="J10" s="104"/>
      <c r="K10" s="104"/>
      <c r="L10" s="104"/>
      <c r="P10" s="268" t="s">
        <v>796</v>
      </c>
      <c r="Q10" s="470"/>
      <c r="R10" s="470"/>
      <c r="S10" s="470">
        <v>116.64</v>
      </c>
      <c r="T10" s="470"/>
      <c r="U10" s="471">
        <f t="shared" ref="U10:U53" si="0">SUM(Q10:T10)</f>
        <v>116.64</v>
      </c>
      <c r="V10" s="1" t="s">
        <v>793</v>
      </c>
      <c r="W10" s="469">
        <v>8898.5</v>
      </c>
    </row>
    <row r="11" spans="2:23" ht="18" customHeight="1">
      <c r="B11" s="249"/>
      <c r="C11" s="555"/>
      <c r="D11" s="271" t="s">
        <v>401</v>
      </c>
      <c r="E11" s="272"/>
      <c r="F11" s="266"/>
      <c r="G11" s="267"/>
      <c r="I11" s="104"/>
      <c r="J11" s="104"/>
      <c r="K11" s="104"/>
      <c r="L11" s="104"/>
      <c r="P11" s="268" t="s">
        <v>797</v>
      </c>
      <c r="Q11" s="470"/>
      <c r="R11" s="470"/>
      <c r="S11" s="470">
        <v>116.64</v>
      </c>
      <c r="T11" s="470"/>
      <c r="U11" s="471">
        <f t="shared" si="0"/>
        <v>116.64</v>
      </c>
      <c r="V11" s="1" t="s">
        <v>794</v>
      </c>
      <c r="W11" s="469">
        <v>889.4</v>
      </c>
    </row>
    <row r="12" spans="2:23" ht="18" customHeight="1">
      <c r="B12" s="249"/>
      <c r="C12" s="555"/>
      <c r="D12" s="271" t="s">
        <v>402</v>
      </c>
      <c r="E12" s="272"/>
      <c r="F12" s="266"/>
      <c r="G12" s="267"/>
      <c r="I12" s="104"/>
      <c r="J12" s="104"/>
      <c r="K12" s="104"/>
      <c r="L12" s="104"/>
      <c r="P12" s="268" t="s">
        <v>798</v>
      </c>
      <c r="Q12" s="470"/>
      <c r="R12" s="470"/>
      <c r="S12" s="470">
        <v>39.96</v>
      </c>
      <c r="T12" s="470"/>
      <c r="U12" s="471">
        <f t="shared" si="0"/>
        <v>39.96</v>
      </c>
      <c r="V12" s="2" t="s">
        <v>807</v>
      </c>
    </row>
    <row r="13" spans="2:23" ht="18" customHeight="1">
      <c r="B13" s="249"/>
      <c r="C13" s="555"/>
      <c r="D13" s="271" t="s">
        <v>403</v>
      </c>
      <c r="E13" s="272"/>
      <c r="F13" s="266"/>
      <c r="G13" s="267"/>
      <c r="I13" s="104"/>
      <c r="J13" s="104"/>
      <c r="K13" s="104"/>
      <c r="L13" s="104"/>
      <c r="P13" s="268" t="s">
        <v>799</v>
      </c>
      <c r="Q13" s="470"/>
      <c r="R13" s="470"/>
      <c r="S13" s="470">
        <v>241.92</v>
      </c>
      <c r="T13" s="470"/>
      <c r="U13" s="471">
        <f t="shared" si="0"/>
        <v>241.92</v>
      </c>
      <c r="V13" s="2" t="s">
        <v>938</v>
      </c>
      <c r="W13" s="474">
        <f>SUM(Q8:Q50)</f>
        <v>2364.7950000000001</v>
      </c>
    </row>
    <row r="14" spans="2:23" ht="18" customHeight="1">
      <c r="B14" s="249"/>
      <c r="C14" s="555"/>
      <c r="D14" s="271" t="s">
        <v>404</v>
      </c>
      <c r="E14" s="272"/>
      <c r="F14" s="266"/>
      <c r="G14" s="267"/>
      <c r="I14" s="104"/>
      <c r="J14" s="273"/>
      <c r="K14" s="104"/>
      <c r="L14" s="104"/>
      <c r="P14" s="268" t="s">
        <v>800</v>
      </c>
      <c r="Q14" s="470"/>
      <c r="R14" s="470"/>
      <c r="S14" s="470">
        <v>31.32</v>
      </c>
      <c r="T14" s="470"/>
      <c r="U14" s="471">
        <f t="shared" si="0"/>
        <v>31.32</v>
      </c>
      <c r="V14" s="2" t="s">
        <v>939</v>
      </c>
      <c r="W14" s="474">
        <f>SUM(R8:R50)</f>
        <v>2704.5899999999997</v>
      </c>
    </row>
    <row r="15" spans="2:23" ht="18" customHeight="1">
      <c r="B15" s="249"/>
      <c r="C15" s="555"/>
      <c r="D15" s="271" t="s">
        <v>405</v>
      </c>
      <c r="E15" s="272"/>
      <c r="F15" s="266"/>
      <c r="G15" s="267"/>
      <c r="I15" s="104"/>
      <c r="J15" s="273"/>
      <c r="K15" s="104"/>
      <c r="L15" s="104"/>
      <c r="P15" s="268" t="s">
        <v>801</v>
      </c>
      <c r="Q15" s="470"/>
      <c r="R15" s="470"/>
      <c r="S15" s="470">
        <v>19.980000000000004</v>
      </c>
      <c r="T15" s="470"/>
      <c r="U15" s="471">
        <f t="shared" si="0"/>
        <v>19.980000000000004</v>
      </c>
    </row>
    <row r="16" spans="2:23" ht="18" customHeight="1">
      <c r="B16" s="249"/>
      <c r="C16" s="555"/>
      <c r="D16" s="271" t="s">
        <v>406</v>
      </c>
      <c r="E16" s="272"/>
      <c r="F16" s="266"/>
      <c r="G16" s="267"/>
      <c r="I16" s="104"/>
      <c r="J16" s="273"/>
      <c r="K16" s="104"/>
      <c r="L16" s="104"/>
      <c r="P16" s="268" t="s">
        <v>802</v>
      </c>
      <c r="Q16" s="470"/>
      <c r="R16" s="470"/>
      <c r="S16" s="470">
        <v>19.980000000000004</v>
      </c>
      <c r="T16" s="470"/>
      <c r="U16" s="471">
        <f t="shared" si="0"/>
        <v>19.980000000000004</v>
      </c>
    </row>
    <row r="17" spans="2:25" ht="18" customHeight="1">
      <c r="B17" s="249"/>
      <c r="C17" s="555"/>
      <c r="D17" s="271" t="s">
        <v>407</v>
      </c>
      <c r="E17" s="272"/>
      <c r="F17" s="266"/>
      <c r="G17" s="267"/>
      <c r="I17" s="104"/>
      <c r="J17" s="104"/>
      <c r="K17" s="104"/>
      <c r="L17" s="104"/>
      <c r="P17" s="268" t="s">
        <v>809</v>
      </c>
      <c r="Q17" s="470"/>
      <c r="R17" s="470"/>
      <c r="S17" s="470">
        <v>69.930000000000007</v>
      </c>
      <c r="T17" s="470"/>
      <c r="U17" s="471">
        <f t="shared" si="0"/>
        <v>69.930000000000007</v>
      </c>
    </row>
    <row r="18" spans="2:25" ht="18" customHeight="1">
      <c r="B18" s="249"/>
      <c r="C18" s="555"/>
      <c r="D18" s="271" t="s">
        <v>408</v>
      </c>
      <c r="E18" s="272"/>
      <c r="F18" s="266"/>
      <c r="G18" s="267"/>
      <c r="I18" s="104"/>
      <c r="J18" s="273"/>
      <c r="K18" s="104"/>
      <c r="L18" s="104"/>
      <c r="P18" s="268" t="s">
        <v>803</v>
      </c>
      <c r="Q18" s="470"/>
      <c r="R18" s="470"/>
      <c r="S18" s="470">
        <v>9.990000000000002</v>
      </c>
      <c r="T18" s="470"/>
      <c r="U18" s="471">
        <f t="shared" si="0"/>
        <v>9.990000000000002</v>
      </c>
      <c r="Y18" s="1"/>
    </row>
    <row r="19" spans="2:25" ht="18" customHeight="1">
      <c r="B19" s="249"/>
      <c r="C19" s="555"/>
      <c r="D19" s="271" t="s">
        <v>409</v>
      </c>
      <c r="E19" s="272"/>
      <c r="F19" s="266"/>
      <c r="G19" s="267"/>
      <c r="I19" s="104"/>
      <c r="J19" s="104"/>
      <c r="K19" s="104"/>
      <c r="L19" s="104"/>
      <c r="P19" s="268" t="s">
        <v>804</v>
      </c>
      <c r="Q19" s="470"/>
      <c r="R19" s="470"/>
      <c r="S19" s="470">
        <v>9.990000000000002</v>
      </c>
      <c r="T19" s="470"/>
      <c r="U19" s="471">
        <f t="shared" si="0"/>
        <v>9.990000000000002</v>
      </c>
      <c r="Y19" s="1"/>
    </row>
    <row r="20" spans="2:25" ht="18" customHeight="1">
      <c r="B20" s="249"/>
      <c r="C20" s="555"/>
      <c r="D20" s="271" t="s">
        <v>410</v>
      </c>
      <c r="E20" s="272"/>
      <c r="F20" s="266"/>
      <c r="G20" s="267"/>
      <c r="I20" s="104"/>
      <c r="J20" s="104"/>
      <c r="K20" s="104"/>
      <c r="L20" s="104"/>
      <c r="P20" s="268" t="s">
        <v>805</v>
      </c>
      <c r="Q20" s="470"/>
      <c r="R20" s="470"/>
      <c r="S20" s="470">
        <v>319.68</v>
      </c>
      <c r="T20" s="470"/>
      <c r="U20" s="471">
        <f t="shared" si="0"/>
        <v>319.68</v>
      </c>
      <c r="Y20" s="1"/>
    </row>
    <row r="21" spans="2:25" ht="18" customHeight="1">
      <c r="B21" s="249"/>
      <c r="C21" s="555"/>
      <c r="D21" s="271" t="s">
        <v>411</v>
      </c>
      <c r="E21" s="272"/>
      <c r="F21" s="266"/>
      <c r="G21" s="267"/>
      <c r="I21" s="104"/>
      <c r="J21" s="104"/>
      <c r="K21" s="104"/>
      <c r="L21" s="104"/>
      <c r="P21" s="268" t="s">
        <v>806</v>
      </c>
      <c r="Q21" s="470"/>
      <c r="R21" s="470"/>
      <c r="S21" s="470"/>
      <c r="T21" s="470">
        <v>219.50999999999976</v>
      </c>
      <c r="U21" s="471">
        <f t="shared" si="0"/>
        <v>219.50999999999976</v>
      </c>
      <c r="Y21" s="1"/>
    </row>
    <row r="22" spans="2:25" ht="18" customHeight="1">
      <c r="B22" s="249"/>
      <c r="C22" s="555"/>
      <c r="D22" s="271" t="s">
        <v>412</v>
      </c>
      <c r="E22" s="272"/>
      <c r="F22" s="266"/>
      <c r="G22" s="267"/>
      <c r="I22" s="274"/>
      <c r="J22" s="104"/>
      <c r="K22" s="104"/>
      <c r="L22" s="104"/>
      <c r="P22" s="268" t="s">
        <v>810</v>
      </c>
      <c r="Q22" s="470">
        <v>55.84</v>
      </c>
      <c r="R22" s="470"/>
      <c r="S22" s="470"/>
      <c r="T22" s="470"/>
      <c r="U22" s="471">
        <f t="shared" si="0"/>
        <v>55.84</v>
      </c>
    </row>
    <row r="23" spans="2:25" ht="18" customHeight="1">
      <c r="B23" s="249"/>
      <c r="C23" s="555"/>
      <c r="D23" s="271" t="s">
        <v>413</v>
      </c>
      <c r="E23" s="558"/>
      <c r="F23" s="266"/>
      <c r="G23" s="267"/>
      <c r="I23" s="104"/>
      <c r="J23" s="104"/>
      <c r="K23" s="104"/>
      <c r="L23" s="104"/>
      <c r="P23" s="268" t="s">
        <v>811</v>
      </c>
      <c r="Q23" s="470">
        <v>400.14</v>
      </c>
      <c r="R23" s="470"/>
      <c r="S23" s="470"/>
      <c r="T23" s="470"/>
      <c r="U23" s="471">
        <f t="shared" si="0"/>
        <v>400.14</v>
      </c>
    </row>
    <row r="24" spans="2:25" ht="18" customHeight="1">
      <c r="B24" s="249"/>
      <c r="C24" s="555"/>
      <c r="D24" s="271" t="s">
        <v>414</v>
      </c>
      <c r="E24" s="559"/>
      <c r="F24" s="250"/>
      <c r="I24" s="104"/>
      <c r="J24" s="104"/>
      <c r="K24" s="104"/>
      <c r="L24" s="104"/>
      <c r="P24" s="268" t="s">
        <v>812</v>
      </c>
      <c r="Q24" s="470">
        <v>166.72499999999999</v>
      </c>
      <c r="R24" s="470"/>
      <c r="S24" s="470"/>
      <c r="T24" s="470"/>
      <c r="U24" s="471">
        <f t="shared" si="0"/>
        <v>166.72499999999999</v>
      </c>
    </row>
    <row r="25" spans="2:25" ht="18" customHeight="1">
      <c r="B25" s="249"/>
      <c r="C25" s="555"/>
      <c r="D25" s="275" t="s">
        <v>415</v>
      </c>
      <c r="E25" s="276"/>
      <c r="F25" s="266"/>
      <c r="G25" s="267"/>
      <c r="I25" s="104"/>
      <c r="J25" s="104"/>
      <c r="K25" s="104"/>
      <c r="L25" s="104"/>
      <c r="P25" s="268" t="s">
        <v>813</v>
      </c>
      <c r="Q25" s="470">
        <v>55.84</v>
      </c>
      <c r="R25" s="470"/>
      <c r="S25" s="470"/>
      <c r="T25" s="470"/>
      <c r="U25" s="471">
        <f t="shared" si="0"/>
        <v>55.84</v>
      </c>
    </row>
    <row r="26" spans="2:25" ht="18" customHeight="1">
      <c r="B26" s="249"/>
      <c r="C26" s="554" t="s">
        <v>416</v>
      </c>
      <c r="D26" s="269" t="s">
        <v>417</v>
      </c>
      <c r="E26" s="560"/>
      <c r="F26" s="266"/>
      <c r="G26" s="267"/>
      <c r="I26" s="104"/>
      <c r="J26" s="104"/>
      <c r="K26" s="104"/>
      <c r="L26" s="104"/>
      <c r="P26" s="268" t="s">
        <v>814</v>
      </c>
      <c r="Q26" s="470"/>
      <c r="R26" s="470">
        <v>1071.3599999999999</v>
      </c>
      <c r="S26" s="470"/>
      <c r="T26" s="470"/>
      <c r="U26" s="471">
        <f t="shared" si="0"/>
        <v>1071.3599999999999</v>
      </c>
    </row>
    <row r="27" spans="2:25" ht="18" customHeight="1">
      <c r="B27" s="249"/>
      <c r="C27" s="555"/>
      <c r="D27" s="271" t="s">
        <v>418</v>
      </c>
      <c r="E27" s="559"/>
      <c r="F27" s="250"/>
      <c r="I27" s="104"/>
      <c r="J27" s="104"/>
      <c r="K27" s="104"/>
      <c r="L27" s="104"/>
      <c r="P27" s="268" t="s">
        <v>818</v>
      </c>
      <c r="Q27" s="470">
        <v>73.709999999999994</v>
      </c>
      <c r="R27" s="470"/>
      <c r="S27" s="470"/>
      <c r="T27" s="470"/>
      <c r="U27" s="471">
        <f t="shared" si="0"/>
        <v>73.709999999999994</v>
      </c>
    </row>
    <row r="28" spans="2:25" ht="18" customHeight="1">
      <c r="B28" s="249"/>
      <c r="C28" s="555"/>
      <c r="D28" s="271" t="s">
        <v>420</v>
      </c>
      <c r="E28" s="272"/>
      <c r="F28" s="266"/>
      <c r="G28" s="267"/>
      <c r="I28" s="104"/>
      <c r="J28" s="104"/>
      <c r="K28" s="104"/>
      <c r="L28" s="104"/>
      <c r="P28" s="268" t="s">
        <v>815</v>
      </c>
      <c r="Q28" s="470"/>
      <c r="R28" s="470">
        <v>174.96</v>
      </c>
      <c r="S28" s="470"/>
      <c r="T28" s="470"/>
      <c r="U28" s="471">
        <f t="shared" si="0"/>
        <v>174.96</v>
      </c>
    </row>
    <row r="29" spans="2:25" ht="18" customHeight="1">
      <c r="B29" s="249"/>
      <c r="C29" s="555"/>
      <c r="D29" s="271" t="s">
        <v>421</v>
      </c>
      <c r="E29" s="272"/>
      <c r="F29" s="266"/>
      <c r="G29" s="267"/>
      <c r="I29" s="104"/>
      <c r="J29" s="104"/>
      <c r="K29" s="104"/>
      <c r="L29" s="104"/>
      <c r="P29" s="268" t="s">
        <v>819</v>
      </c>
      <c r="Q29" s="470"/>
      <c r="R29" s="470"/>
      <c r="S29" s="470">
        <v>120.69</v>
      </c>
      <c r="T29" s="470"/>
      <c r="U29" s="471">
        <f t="shared" si="0"/>
        <v>120.69</v>
      </c>
    </row>
    <row r="30" spans="2:25" ht="18" customHeight="1">
      <c r="B30" s="249"/>
      <c r="C30" s="555"/>
      <c r="D30" s="271" t="s">
        <v>422</v>
      </c>
      <c r="E30" s="272"/>
      <c r="F30" s="266"/>
      <c r="G30" s="267"/>
      <c r="I30" s="274"/>
      <c r="J30" s="104"/>
      <c r="K30" s="104"/>
      <c r="L30" s="104"/>
      <c r="P30" s="268" t="s">
        <v>820</v>
      </c>
      <c r="Q30" s="470"/>
      <c r="R30" s="470"/>
      <c r="S30" s="470">
        <v>116.64</v>
      </c>
      <c r="T30" s="470"/>
      <c r="U30" s="471">
        <f t="shared" si="0"/>
        <v>116.64</v>
      </c>
    </row>
    <row r="31" spans="2:25" ht="18" customHeight="1">
      <c r="B31" s="249"/>
      <c r="C31" s="555"/>
      <c r="D31" s="271" t="s">
        <v>423</v>
      </c>
      <c r="E31" s="272"/>
      <c r="F31" s="266"/>
      <c r="G31" s="267"/>
      <c r="I31" s="104"/>
      <c r="J31" s="104"/>
      <c r="K31" s="104"/>
      <c r="L31" s="104"/>
      <c r="P31" s="268" t="s">
        <v>817</v>
      </c>
      <c r="Q31" s="470"/>
      <c r="R31" s="470">
        <v>134.46</v>
      </c>
      <c r="S31" s="470"/>
      <c r="T31" s="470"/>
      <c r="U31" s="471">
        <f t="shared" si="0"/>
        <v>134.46</v>
      </c>
    </row>
    <row r="32" spans="2:25" ht="18" customHeight="1">
      <c r="B32" s="249"/>
      <c r="C32" s="555"/>
      <c r="D32" s="271" t="s">
        <v>424</v>
      </c>
      <c r="E32" s="272"/>
      <c r="F32" s="266"/>
      <c r="G32" s="267"/>
      <c r="I32" s="274"/>
      <c r="J32" s="104"/>
      <c r="K32" s="104"/>
      <c r="L32" s="104"/>
      <c r="P32" s="268" t="s">
        <v>816</v>
      </c>
      <c r="Q32" s="470"/>
      <c r="R32" s="470"/>
      <c r="S32" s="470"/>
      <c r="T32" s="470">
        <v>38.090000000000003</v>
      </c>
      <c r="U32" s="471">
        <f t="shared" si="0"/>
        <v>38.090000000000003</v>
      </c>
    </row>
    <row r="33" spans="2:21" ht="18" customHeight="1">
      <c r="B33" s="249"/>
      <c r="C33" s="555"/>
      <c r="D33" s="271" t="s">
        <v>425</v>
      </c>
      <c r="E33" s="272"/>
      <c r="F33" s="266"/>
      <c r="G33" s="267"/>
      <c r="I33" s="104"/>
      <c r="J33" s="104"/>
      <c r="K33" s="104"/>
      <c r="L33" s="104"/>
      <c r="P33" s="268" t="s">
        <v>821</v>
      </c>
      <c r="Q33" s="470"/>
      <c r="R33" s="470"/>
      <c r="S33" s="470"/>
      <c r="T33" s="470">
        <v>152.52250000000001</v>
      </c>
      <c r="U33" s="471">
        <f t="shared" si="0"/>
        <v>152.52250000000001</v>
      </c>
    </row>
    <row r="34" spans="2:21" ht="18" customHeight="1">
      <c r="B34" s="249"/>
      <c r="C34" s="555"/>
      <c r="D34" s="271" t="s">
        <v>426</v>
      </c>
      <c r="E34" s="272"/>
      <c r="F34" s="266"/>
      <c r="G34" s="267"/>
      <c r="I34" s="104"/>
      <c r="J34" s="104"/>
      <c r="K34" s="104"/>
      <c r="L34" s="104"/>
      <c r="P34" s="268" t="s">
        <v>822</v>
      </c>
      <c r="Q34" s="470"/>
      <c r="R34" s="470"/>
      <c r="S34" s="470"/>
      <c r="T34" s="470">
        <v>997.06999999999971</v>
      </c>
      <c r="U34" s="471">
        <f t="shared" si="0"/>
        <v>997.06999999999971</v>
      </c>
    </row>
    <row r="35" spans="2:21" ht="18" customHeight="1">
      <c r="B35" s="249"/>
      <c r="C35" s="555"/>
      <c r="D35" s="271" t="s">
        <v>427</v>
      </c>
      <c r="E35" s="272"/>
      <c r="F35" s="266"/>
      <c r="G35" s="267"/>
      <c r="I35" s="274"/>
      <c r="J35" s="104"/>
      <c r="K35" s="104"/>
      <c r="L35" s="104"/>
      <c r="P35" s="268" t="s">
        <v>835</v>
      </c>
      <c r="Q35" s="470">
        <v>423.36</v>
      </c>
      <c r="R35" s="470"/>
      <c r="S35" s="470"/>
      <c r="T35" s="470"/>
      <c r="U35" s="471">
        <f t="shared" si="0"/>
        <v>423.36</v>
      </c>
    </row>
    <row r="36" spans="2:21" ht="18" customHeight="1">
      <c r="B36" s="249"/>
      <c r="C36" s="555"/>
      <c r="D36" s="275" t="s">
        <v>428</v>
      </c>
      <c r="E36" s="276"/>
      <c r="F36" s="266"/>
      <c r="G36" s="267"/>
      <c r="I36" s="273"/>
      <c r="J36" s="104"/>
      <c r="K36" s="104"/>
      <c r="L36" s="104"/>
      <c r="P36" s="268" t="s">
        <v>834</v>
      </c>
      <c r="Q36" s="470">
        <v>84.24</v>
      </c>
      <c r="R36" s="470"/>
      <c r="S36" s="470"/>
      <c r="T36" s="470"/>
      <c r="U36" s="471">
        <f t="shared" si="0"/>
        <v>84.24</v>
      </c>
    </row>
    <row r="37" spans="2:21" ht="18" customHeight="1">
      <c r="B37" s="249"/>
      <c r="C37" s="277" t="s">
        <v>429</v>
      </c>
      <c r="D37" s="278" t="s">
        <v>430</v>
      </c>
      <c r="E37" s="279"/>
      <c r="F37" s="266"/>
      <c r="G37" s="267"/>
      <c r="I37" s="274"/>
      <c r="J37" s="104"/>
      <c r="K37" s="104"/>
      <c r="L37" s="104"/>
      <c r="P37" s="268" t="s">
        <v>823</v>
      </c>
      <c r="Q37" s="470">
        <v>166.73</v>
      </c>
      <c r="R37" s="470"/>
      <c r="S37" s="470"/>
      <c r="T37" s="470"/>
      <c r="U37" s="471">
        <f t="shared" si="0"/>
        <v>166.73</v>
      </c>
    </row>
    <row r="38" spans="2:21" ht="18" customHeight="1" thickBot="1">
      <c r="B38" s="249"/>
      <c r="C38" s="280" t="s">
        <v>431</v>
      </c>
      <c r="D38" s="281" t="s">
        <v>432</v>
      </c>
      <c r="E38" s="282"/>
      <c r="F38" s="266"/>
      <c r="G38" s="267"/>
      <c r="I38" s="104"/>
      <c r="J38" s="104"/>
      <c r="K38" s="104"/>
      <c r="L38" s="104"/>
      <c r="P38" s="268" t="s">
        <v>824</v>
      </c>
      <c r="Q38" s="470">
        <v>223.96</v>
      </c>
      <c r="R38" s="470"/>
      <c r="S38" s="470"/>
      <c r="T38" s="470"/>
      <c r="U38" s="471">
        <f t="shared" si="0"/>
        <v>223.96</v>
      </c>
    </row>
    <row r="39" spans="2:21" ht="18" customHeight="1" thickTop="1" thickBot="1">
      <c r="B39" s="249"/>
      <c r="C39" s="283"/>
      <c r="D39" s="284" t="s">
        <v>433</v>
      </c>
      <c r="E39" s="285"/>
      <c r="F39" s="266"/>
      <c r="G39" s="267"/>
      <c r="I39" s="104"/>
      <c r="J39" s="104"/>
      <c r="K39" s="104"/>
      <c r="L39" s="104"/>
      <c r="P39" s="268" t="s">
        <v>825</v>
      </c>
      <c r="Q39" s="470">
        <v>164.83</v>
      </c>
      <c r="R39" s="470"/>
      <c r="S39" s="470"/>
      <c r="T39" s="470"/>
      <c r="U39" s="471">
        <f t="shared" si="0"/>
        <v>164.83</v>
      </c>
    </row>
    <row r="40" spans="2:21" ht="18" customHeight="1">
      <c r="B40" s="249"/>
      <c r="E40" s="267"/>
      <c r="F40" s="266"/>
      <c r="G40" s="267"/>
      <c r="I40" s="104"/>
      <c r="J40" s="104"/>
      <c r="K40" s="104"/>
      <c r="L40" s="104"/>
      <c r="P40" s="268" t="s">
        <v>826</v>
      </c>
      <c r="Q40" s="470">
        <v>200.07</v>
      </c>
      <c r="R40" s="470"/>
      <c r="S40" s="470"/>
      <c r="T40" s="470"/>
      <c r="U40" s="471">
        <f t="shared" si="0"/>
        <v>200.07</v>
      </c>
    </row>
    <row r="41" spans="2:21" ht="18" customHeight="1">
      <c r="B41" s="249"/>
      <c r="E41" s="267"/>
      <c r="F41" s="266"/>
      <c r="G41" s="267"/>
      <c r="I41" s="104"/>
      <c r="J41" s="104"/>
      <c r="K41" s="104"/>
      <c r="L41" s="104"/>
      <c r="P41" s="268" t="s">
        <v>827</v>
      </c>
      <c r="Q41" s="470">
        <v>166.02</v>
      </c>
      <c r="R41" s="470"/>
      <c r="S41" s="470"/>
      <c r="T41" s="470"/>
      <c r="U41" s="471">
        <f t="shared" si="0"/>
        <v>166.02</v>
      </c>
    </row>
    <row r="42" spans="2:21" ht="18" customHeight="1" thickBot="1">
      <c r="B42" s="249"/>
      <c r="C42" s="116" t="s">
        <v>434</v>
      </c>
      <c r="E42" s="267"/>
      <c r="F42" s="266"/>
      <c r="G42" s="267"/>
      <c r="I42" s="104"/>
      <c r="J42" s="104"/>
      <c r="K42" s="104"/>
      <c r="L42" s="104"/>
      <c r="P42" s="268" t="s">
        <v>828</v>
      </c>
      <c r="Q42" s="470">
        <v>116.64</v>
      </c>
      <c r="R42" s="470"/>
      <c r="S42" s="470"/>
      <c r="T42" s="470"/>
      <c r="U42" s="471">
        <f t="shared" si="0"/>
        <v>116.64</v>
      </c>
    </row>
    <row r="43" spans="2:21" ht="18" customHeight="1" thickBot="1">
      <c r="B43" s="249"/>
      <c r="C43" s="257" t="s">
        <v>393</v>
      </c>
      <c r="D43" s="258" t="s">
        <v>394</v>
      </c>
      <c r="E43" s="259"/>
      <c r="F43" s="260"/>
      <c r="G43" s="199"/>
      <c r="I43" s="104"/>
      <c r="J43" s="104"/>
      <c r="K43" s="104"/>
      <c r="L43" s="104"/>
      <c r="P43" s="268" t="s">
        <v>832</v>
      </c>
      <c r="Q43" s="470">
        <v>66.69</v>
      </c>
      <c r="R43" s="470"/>
      <c r="S43" s="470"/>
      <c r="T43" s="470"/>
      <c r="U43" s="471">
        <f t="shared" si="0"/>
        <v>66.69</v>
      </c>
    </row>
    <row r="44" spans="2:21" ht="18" customHeight="1">
      <c r="B44" s="249"/>
      <c r="C44" s="557" t="s">
        <v>396</v>
      </c>
      <c r="D44" s="286" t="s">
        <v>435</v>
      </c>
      <c r="E44" s="287"/>
      <c r="F44" s="266"/>
      <c r="G44" s="267"/>
      <c r="I44" s="104"/>
      <c r="J44" s="104"/>
      <c r="K44" s="104"/>
      <c r="L44" s="104"/>
      <c r="P44" s="268" t="s">
        <v>829</v>
      </c>
      <c r="Q44" s="470"/>
      <c r="R44" s="470">
        <v>406.08</v>
      </c>
      <c r="S44" s="470"/>
      <c r="T44" s="470"/>
      <c r="U44" s="471">
        <f t="shared" si="0"/>
        <v>406.08</v>
      </c>
    </row>
    <row r="45" spans="2:21" ht="18" customHeight="1">
      <c r="B45" s="249"/>
      <c r="C45" s="555"/>
      <c r="D45" s="288" t="s">
        <v>436</v>
      </c>
      <c r="E45" s="289"/>
      <c r="F45" s="266"/>
      <c r="G45" s="267"/>
      <c r="I45" s="104"/>
      <c r="J45" s="104"/>
      <c r="K45" s="104"/>
      <c r="L45" s="104"/>
      <c r="P45" s="268" t="s">
        <v>830</v>
      </c>
      <c r="Q45" s="470"/>
      <c r="R45" s="470">
        <v>376.65</v>
      </c>
      <c r="S45" s="470"/>
      <c r="T45" s="470"/>
      <c r="U45" s="471">
        <f t="shared" si="0"/>
        <v>376.65</v>
      </c>
    </row>
    <row r="46" spans="2:21" ht="18" customHeight="1">
      <c r="B46" s="249"/>
      <c r="C46" s="556"/>
      <c r="D46" s="290" t="s">
        <v>437</v>
      </c>
      <c r="E46" s="291"/>
      <c r="F46" s="266"/>
      <c r="G46" s="267"/>
      <c r="I46" s="104"/>
      <c r="J46" s="104"/>
      <c r="K46" s="104"/>
      <c r="L46" s="104"/>
      <c r="P46" s="268" t="s">
        <v>831</v>
      </c>
      <c r="Q46" s="470"/>
      <c r="R46" s="470">
        <v>541.08000000000004</v>
      </c>
      <c r="S46" s="470"/>
      <c r="T46" s="470"/>
      <c r="U46" s="471">
        <f t="shared" si="0"/>
        <v>541.08000000000004</v>
      </c>
    </row>
    <row r="47" spans="2:21" ht="18" customHeight="1">
      <c r="B47" s="249"/>
      <c r="C47" s="554" t="s">
        <v>398</v>
      </c>
      <c r="D47" s="292" t="s">
        <v>438</v>
      </c>
      <c r="E47" s="270"/>
      <c r="F47" s="266"/>
      <c r="G47" s="267"/>
      <c r="I47" s="104"/>
      <c r="J47" s="104"/>
      <c r="K47" s="104"/>
      <c r="L47" s="104"/>
      <c r="P47" s="268" t="s">
        <v>833</v>
      </c>
      <c r="Q47" s="470"/>
      <c r="R47" s="470"/>
      <c r="S47" s="470"/>
      <c r="T47" s="470">
        <v>621.69999999999982</v>
      </c>
      <c r="U47" s="471">
        <f t="shared" si="0"/>
        <v>621.69999999999982</v>
      </c>
    </row>
    <row r="48" spans="2:21" ht="18" customHeight="1">
      <c r="B48" s="249"/>
      <c r="C48" s="555"/>
      <c r="D48" s="271" t="s">
        <v>439</v>
      </c>
      <c r="E48" s="272"/>
      <c r="F48" s="266"/>
      <c r="G48" s="267"/>
      <c r="I48" s="104"/>
      <c r="J48" s="104"/>
      <c r="K48" s="104"/>
      <c r="L48" s="104"/>
      <c r="P48" s="268" t="s">
        <v>836</v>
      </c>
      <c r="Q48" s="470"/>
      <c r="R48" s="470"/>
      <c r="S48" s="470">
        <v>1986.93</v>
      </c>
      <c r="T48" s="470"/>
      <c r="U48" s="471">
        <f t="shared" si="0"/>
        <v>1986.93</v>
      </c>
    </row>
    <row r="49" spans="2:21" ht="18" customHeight="1">
      <c r="B49" s="249"/>
      <c r="C49" s="555"/>
      <c r="D49" s="271" t="s">
        <v>440</v>
      </c>
      <c r="E49" s="272"/>
      <c r="F49" s="266"/>
      <c r="G49" s="267"/>
      <c r="I49" s="104"/>
      <c r="J49" s="104"/>
      <c r="K49" s="104"/>
      <c r="L49" s="104"/>
      <c r="P49" s="268" t="s">
        <v>838</v>
      </c>
      <c r="Q49" s="470"/>
      <c r="R49" s="470"/>
      <c r="S49" s="470"/>
      <c r="T49" s="470">
        <v>174.96000000000004</v>
      </c>
      <c r="U49" s="471">
        <f t="shared" si="0"/>
        <v>174.96000000000004</v>
      </c>
    </row>
    <row r="50" spans="2:21" ht="18" customHeight="1">
      <c r="B50" s="249"/>
      <c r="C50" s="555"/>
      <c r="D50" s="271" t="s">
        <v>441</v>
      </c>
      <c r="E50" s="272"/>
      <c r="F50" s="266"/>
      <c r="G50" s="267"/>
      <c r="I50" s="104"/>
      <c r="J50" s="104"/>
      <c r="K50" s="104"/>
      <c r="L50" s="104"/>
      <c r="P50" s="268" t="s">
        <v>837</v>
      </c>
      <c r="Q50" s="470"/>
      <c r="R50" s="470"/>
      <c r="S50" s="470"/>
      <c r="T50" s="470">
        <v>1396.1599999999999</v>
      </c>
      <c r="U50" s="471">
        <f t="shared" si="0"/>
        <v>1396.1599999999999</v>
      </c>
    </row>
    <row r="51" spans="2:21" ht="18" customHeight="1">
      <c r="B51" s="249"/>
      <c r="C51" s="555"/>
      <c r="D51" s="271" t="s">
        <v>442</v>
      </c>
      <c r="E51" s="272"/>
      <c r="F51" s="266"/>
      <c r="G51" s="267"/>
      <c r="I51" s="104"/>
      <c r="J51" s="104"/>
      <c r="K51" s="104"/>
      <c r="L51" s="104"/>
      <c r="P51" s="268" t="s">
        <v>839</v>
      </c>
      <c r="Q51" s="470"/>
      <c r="R51" s="470">
        <v>1306.67</v>
      </c>
      <c r="S51" s="470"/>
      <c r="T51" s="470"/>
      <c r="U51" s="471">
        <f t="shared" si="0"/>
        <v>1306.67</v>
      </c>
    </row>
    <row r="52" spans="2:21" ht="18" customHeight="1">
      <c r="B52" s="249"/>
      <c r="C52" s="555"/>
      <c r="D52" s="271" t="s">
        <v>443</v>
      </c>
      <c r="E52" s="272"/>
      <c r="F52" s="266"/>
      <c r="G52" s="267"/>
      <c r="I52" s="104"/>
      <c r="J52" s="104"/>
      <c r="K52" s="104"/>
      <c r="L52" s="104"/>
      <c r="P52" s="268" t="s">
        <v>840</v>
      </c>
      <c r="Q52" s="470"/>
      <c r="R52" s="470">
        <v>217.935</v>
      </c>
      <c r="S52" s="470"/>
      <c r="T52" s="470"/>
      <c r="U52" s="471">
        <f t="shared" si="0"/>
        <v>217.935</v>
      </c>
    </row>
    <row r="53" spans="2:21" ht="18" customHeight="1">
      <c r="B53" s="249"/>
      <c r="C53" s="554" t="s">
        <v>416</v>
      </c>
      <c r="D53" s="269" t="s">
        <v>444</v>
      </c>
      <c r="E53" s="270"/>
      <c r="F53" s="266"/>
      <c r="G53" s="267"/>
      <c r="I53" s="104"/>
      <c r="J53" s="104"/>
      <c r="K53" s="104"/>
      <c r="L53" s="104"/>
      <c r="P53" s="268" t="s">
        <v>841</v>
      </c>
      <c r="Q53" s="470"/>
      <c r="R53" s="470">
        <v>52.634999999999998</v>
      </c>
      <c r="S53" s="470"/>
      <c r="T53" s="470"/>
      <c r="U53" s="471">
        <f t="shared" si="0"/>
        <v>52.634999999999998</v>
      </c>
    </row>
    <row r="54" spans="2:21" ht="18" customHeight="1">
      <c r="B54" s="249"/>
      <c r="C54" s="555"/>
      <c r="D54" s="271" t="s">
        <v>445</v>
      </c>
      <c r="E54" s="293"/>
      <c r="F54" s="250"/>
      <c r="I54" s="104"/>
      <c r="J54" s="104"/>
      <c r="K54" s="104"/>
      <c r="L54" s="104"/>
      <c r="P54" s="268" t="s">
        <v>842</v>
      </c>
      <c r="Q54" s="470"/>
      <c r="R54" s="470"/>
      <c r="S54" s="470"/>
      <c r="T54" s="470">
        <v>83.809999999999945</v>
      </c>
      <c r="U54" s="471">
        <f t="shared" ref="U54:U59" si="1">SUM(Q54:T54)</f>
        <v>83.809999999999945</v>
      </c>
    </row>
    <row r="55" spans="2:21" ht="18" customHeight="1">
      <c r="B55" s="249"/>
      <c r="C55" s="555"/>
      <c r="D55" s="294" t="s">
        <v>446</v>
      </c>
      <c r="E55" s="293"/>
      <c r="F55" s="250"/>
      <c r="I55" s="104"/>
      <c r="J55" s="104"/>
      <c r="K55" s="104"/>
      <c r="L55" s="104"/>
      <c r="P55" s="268" t="s">
        <v>843</v>
      </c>
      <c r="Q55" s="470">
        <v>636.26</v>
      </c>
      <c r="R55" s="470"/>
      <c r="S55" s="470"/>
      <c r="T55" s="470"/>
      <c r="U55" s="471">
        <f t="shared" si="1"/>
        <v>636.26</v>
      </c>
    </row>
    <row r="56" spans="2:21" ht="18" customHeight="1">
      <c r="B56" s="249"/>
      <c r="C56" s="555"/>
      <c r="D56" s="271" t="s">
        <v>447</v>
      </c>
      <c r="E56" s="272"/>
      <c r="F56" s="266"/>
      <c r="G56" s="267"/>
      <c r="I56" s="104"/>
      <c r="J56" s="104"/>
      <c r="K56" s="104"/>
      <c r="L56" s="104"/>
      <c r="P56" s="268" t="s">
        <v>844</v>
      </c>
      <c r="Q56" s="470">
        <v>120.06</v>
      </c>
      <c r="R56" s="470"/>
      <c r="S56" s="470"/>
      <c r="T56" s="470"/>
      <c r="U56" s="471">
        <f t="shared" si="1"/>
        <v>120.06</v>
      </c>
    </row>
    <row r="57" spans="2:21" ht="18" customHeight="1">
      <c r="B57" s="249"/>
      <c r="C57" s="555"/>
      <c r="D57" s="271" t="s">
        <v>448</v>
      </c>
      <c r="E57" s="276"/>
      <c r="F57" s="266"/>
      <c r="G57" s="267"/>
      <c r="I57" s="104"/>
      <c r="J57" s="104"/>
      <c r="K57" s="104"/>
      <c r="L57" s="104"/>
      <c r="P57" s="268" t="s">
        <v>845</v>
      </c>
      <c r="Q57" s="470"/>
      <c r="R57" s="470">
        <v>40.020000000000003</v>
      </c>
      <c r="S57" s="470"/>
      <c r="T57" s="470"/>
      <c r="U57" s="471">
        <f t="shared" si="1"/>
        <v>40.020000000000003</v>
      </c>
    </row>
    <row r="58" spans="2:21" ht="18" customHeight="1">
      <c r="B58" s="249"/>
      <c r="C58" s="555"/>
      <c r="D58" s="271" t="s">
        <v>442</v>
      </c>
      <c r="E58" s="276"/>
      <c r="F58" s="266"/>
      <c r="G58" s="267"/>
      <c r="I58" s="104"/>
      <c r="J58" s="104"/>
      <c r="K58" s="104"/>
      <c r="L58" s="104"/>
      <c r="P58" s="268" t="s">
        <v>846</v>
      </c>
      <c r="Q58" s="470"/>
      <c r="R58" s="470">
        <v>40.020000000000003</v>
      </c>
      <c r="S58" s="470"/>
      <c r="T58" s="470"/>
      <c r="U58" s="471">
        <f t="shared" si="1"/>
        <v>40.020000000000003</v>
      </c>
    </row>
    <row r="59" spans="2:21" ht="18" customHeight="1">
      <c r="B59" s="249"/>
      <c r="C59" s="555"/>
      <c r="D59" s="271" t="s">
        <v>449</v>
      </c>
      <c r="E59" s="276"/>
      <c r="F59" s="266"/>
      <c r="G59" s="267"/>
      <c r="I59" s="104"/>
      <c r="J59" s="104"/>
      <c r="K59" s="104"/>
      <c r="L59" s="104"/>
      <c r="P59" s="268" t="s">
        <v>847</v>
      </c>
      <c r="Q59" s="470"/>
      <c r="R59" s="470"/>
      <c r="S59" s="470"/>
      <c r="T59" s="470">
        <v>752.43999999999994</v>
      </c>
      <c r="U59" s="471">
        <f t="shared" si="1"/>
        <v>752.43999999999994</v>
      </c>
    </row>
    <row r="60" spans="2:21" ht="18" customHeight="1">
      <c r="B60" s="249"/>
      <c r="C60" s="554" t="s">
        <v>398</v>
      </c>
      <c r="D60" s="269" t="s">
        <v>467</v>
      </c>
      <c r="E60" s="270"/>
      <c r="F60" s="266"/>
      <c r="G60" s="267"/>
      <c r="I60" s="104"/>
      <c r="J60" s="104"/>
      <c r="K60" s="104"/>
      <c r="L60" s="104"/>
      <c r="P60" s="268" t="s">
        <v>848</v>
      </c>
      <c r="Q60" s="470">
        <v>97.44</v>
      </c>
      <c r="R60" s="470"/>
      <c r="S60" s="470"/>
      <c r="T60" s="470"/>
      <c r="U60" s="471">
        <f t="shared" ref="U60:U90" si="2">SUM(Q60:T60)</f>
        <v>97.44</v>
      </c>
    </row>
    <row r="61" spans="2:21" ht="18" customHeight="1">
      <c r="B61" s="249"/>
      <c r="C61" s="555"/>
      <c r="D61" s="271" t="s">
        <v>468</v>
      </c>
      <c r="E61" s="272"/>
      <c r="F61" s="266"/>
      <c r="G61" s="267"/>
      <c r="I61" s="104"/>
      <c r="J61" s="104"/>
      <c r="K61" s="104"/>
      <c r="L61" s="104"/>
      <c r="P61" s="268" t="s">
        <v>853</v>
      </c>
      <c r="Q61" s="470">
        <v>185.02</v>
      </c>
      <c r="R61" s="470"/>
      <c r="S61" s="470"/>
      <c r="T61" s="470"/>
      <c r="U61" s="471">
        <f t="shared" si="2"/>
        <v>185.02</v>
      </c>
    </row>
    <row r="62" spans="2:21" ht="18" customHeight="1">
      <c r="B62" s="249"/>
      <c r="C62" s="555"/>
      <c r="D62" s="271" t="s">
        <v>469</v>
      </c>
      <c r="E62" s="272"/>
      <c r="F62" s="266"/>
      <c r="G62" s="267"/>
      <c r="I62" s="104"/>
      <c r="J62" s="104"/>
      <c r="K62" s="104"/>
      <c r="L62" s="104"/>
      <c r="P62" s="268" t="s">
        <v>854</v>
      </c>
      <c r="Q62" s="470">
        <v>81.2</v>
      </c>
      <c r="R62" s="470"/>
      <c r="S62" s="470"/>
      <c r="T62" s="470"/>
      <c r="U62" s="471">
        <f t="shared" si="2"/>
        <v>81.2</v>
      </c>
    </row>
    <row r="63" spans="2:21" ht="18" customHeight="1">
      <c r="B63" s="249"/>
      <c r="C63" s="555"/>
      <c r="D63" s="271" t="s">
        <v>470</v>
      </c>
      <c r="E63" s="272"/>
      <c r="F63" s="266"/>
      <c r="G63" s="267"/>
      <c r="I63" s="104"/>
      <c r="J63" s="104"/>
      <c r="K63" s="104"/>
      <c r="L63" s="104"/>
      <c r="P63" s="268" t="s">
        <v>849</v>
      </c>
      <c r="Q63" s="470"/>
      <c r="R63" s="470">
        <v>146.16</v>
      </c>
      <c r="S63" s="470"/>
      <c r="T63" s="470"/>
      <c r="U63" s="471">
        <f t="shared" si="2"/>
        <v>146.16</v>
      </c>
    </row>
    <row r="64" spans="2:21" ht="18" customHeight="1">
      <c r="B64" s="249"/>
      <c r="C64" s="555"/>
      <c r="D64" s="271" t="s">
        <v>471</v>
      </c>
      <c r="E64" s="272"/>
      <c r="F64" s="266"/>
      <c r="G64" s="267"/>
      <c r="I64" s="104"/>
      <c r="J64" s="104"/>
      <c r="K64" s="104"/>
      <c r="L64" s="104"/>
      <c r="P64" s="268" t="s">
        <v>850</v>
      </c>
      <c r="Q64" s="470"/>
      <c r="R64" s="470">
        <v>70.760000000000005</v>
      </c>
      <c r="S64" s="470"/>
      <c r="T64" s="470"/>
      <c r="U64" s="471">
        <f t="shared" si="2"/>
        <v>70.760000000000005</v>
      </c>
    </row>
    <row r="65" spans="2:21" ht="18" customHeight="1">
      <c r="B65" s="249"/>
      <c r="C65" s="555"/>
      <c r="D65" s="271" t="s">
        <v>472</v>
      </c>
      <c r="E65" s="272"/>
      <c r="F65" s="266"/>
      <c r="G65" s="267"/>
      <c r="I65" s="104"/>
      <c r="J65" s="104"/>
      <c r="K65" s="104"/>
      <c r="L65" s="104"/>
      <c r="P65" s="268" t="s">
        <v>851</v>
      </c>
      <c r="Q65" s="470"/>
      <c r="R65" s="470">
        <v>65.25</v>
      </c>
      <c r="S65" s="470"/>
      <c r="T65" s="470"/>
      <c r="U65" s="471">
        <f t="shared" si="2"/>
        <v>65.25</v>
      </c>
    </row>
    <row r="66" spans="2:21" ht="18" customHeight="1">
      <c r="B66" s="249"/>
      <c r="C66" s="555"/>
      <c r="D66" s="271" t="s">
        <v>473</v>
      </c>
      <c r="E66" s="272"/>
      <c r="F66" s="266"/>
      <c r="G66" s="267"/>
      <c r="I66" s="104"/>
      <c r="J66" s="104"/>
      <c r="K66" s="104"/>
      <c r="L66" s="104"/>
      <c r="P66" s="268" t="s">
        <v>852</v>
      </c>
      <c r="Q66" s="470"/>
      <c r="R66" s="470"/>
      <c r="S66" s="470">
        <v>52.2</v>
      </c>
      <c r="T66" s="470"/>
      <c r="U66" s="471">
        <f t="shared" si="2"/>
        <v>52.2</v>
      </c>
    </row>
    <row r="67" spans="2:21" ht="18" customHeight="1">
      <c r="B67" s="249"/>
      <c r="C67" s="555"/>
      <c r="D67" s="271" t="s">
        <v>474</v>
      </c>
      <c r="E67" s="272"/>
      <c r="F67" s="266"/>
      <c r="G67" s="267"/>
      <c r="I67" s="104"/>
      <c r="J67" s="104"/>
      <c r="K67" s="104"/>
      <c r="L67" s="104"/>
      <c r="P67" s="268" t="s">
        <v>855</v>
      </c>
      <c r="Q67" s="470"/>
      <c r="R67" s="470"/>
      <c r="S67" s="470">
        <v>26.1</v>
      </c>
      <c r="T67" s="470"/>
      <c r="U67" s="471">
        <f t="shared" si="2"/>
        <v>26.1</v>
      </c>
    </row>
    <row r="68" spans="2:21" ht="18" customHeight="1">
      <c r="B68" s="249"/>
      <c r="C68" s="555"/>
      <c r="D68" s="294" t="s">
        <v>475</v>
      </c>
      <c r="E68" s="272"/>
      <c r="F68" s="266"/>
      <c r="G68" s="267"/>
      <c r="I68" s="104"/>
      <c r="J68" s="104"/>
      <c r="K68" s="104"/>
      <c r="L68" s="104"/>
      <c r="P68" s="268" t="s">
        <v>856</v>
      </c>
      <c r="Q68" s="470"/>
      <c r="R68" s="470"/>
      <c r="S68" s="470"/>
      <c r="T68" s="470">
        <v>864.67</v>
      </c>
      <c r="U68" s="471">
        <f t="shared" si="2"/>
        <v>864.67</v>
      </c>
    </row>
    <row r="69" spans="2:21" ht="18" customHeight="1">
      <c r="B69" s="249"/>
      <c r="C69" s="555"/>
      <c r="D69" s="271" t="s">
        <v>476</v>
      </c>
      <c r="E69" s="272"/>
      <c r="F69" s="266"/>
      <c r="G69" s="267"/>
      <c r="I69" s="104"/>
      <c r="J69" s="104"/>
      <c r="K69" s="104"/>
      <c r="L69" s="104"/>
      <c r="P69" s="268" t="s">
        <v>857</v>
      </c>
      <c r="Q69" s="470">
        <v>388.02</v>
      </c>
      <c r="R69" s="470"/>
      <c r="S69" s="470"/>
      <c r="T69" s="470"/>
      <c r="U69" s="471">
        <f t="shared" si="2"/>
        <v>388.02</v>
      </c>
    </row>
    <row r="70" spans="2:21" ht="18" customHeight="1">
      <c r="B70" s="249"/>
      <c r="C70" s="554" t="s">
        <v>416</v>
      </c>
      <c r="D70" s="269" t="s">
        <v>460</v>
      </c>
      <c r="E70" s="303"/>
      <c r="F70" s="266"/>
      <c r="G70" s="267"/>
      <c r="I70" s="104"/>
      <c r="J70" s="104"/>
      <c r="K70" s="104"/>
      <c r="L70" s="104"/>
      <c r="P70" s="268" t="s">
        <v>858</v>
      </c>
      <c r="Q70" s="470">
        <v>13.05</v>
      </c>
      <c r="R70" s="470"/>
      <c r="S70" s="470"/>
      <c r="T70" s="470"/>
      <c r="U70" s="471">
        <f t="shared" si="2"/>
        <v>13.05</v>
      </c>
    </row>
    <row r="71" spans="2:21" ht="18" customHeight="1">
      <c r="B71" s="249"/>
      <c r="C71" s="555"/>
      <c r="D71" s="271" t="s">
        <v>451</v>
      </c>
      <c r="E71" s="272"/>
      <c r="F71" s="266"/>
      <c r="G71" s="267"/>
      <c r="I71" s="104"/>
      <c r="J71" s="104"/>
      <c r="K71" s="104"/>
      <c r="L71" s="104"/>
      <c r="P71" s="268" t="s">
        <v>859</v>
      </c>
      <c r="Q71" s="470">
        <v>78.3</v>
      </c>
      <c r="R71" s="470"/>
      <c r="S71" s="470"/>
      <c r="T71" s="470"/>
      <c r="U71" s="471">
        <f t="shared" si="2"/>
        <v>78.3</v>
      </c>
    </row>
    <row r="72" spans="2:21" ht="18" customHeight="1">
      <c r="B72" s="249"/>
      <c r="C72" s="555"/>
      <c r="D72" s="304" t="s">
        <v>477</v>
      </c>
      <c r="E72" s="272"/>
      <c r="F72" s="266"/>
      <c r="G72" s="267"/>
      <c r="I72" s="104"/>
      <c r="J72" s="104"/>
      <c r="K72" s="104"/>
      <c r="L72" s="104"/>
      <c r="P72" s="268" t="s">
        <v>860</v>
      </c>
      <c r="Q72" s="470">
        <v>217.5</v>
      </c>
      <c r="R72" s="470"/>
      <c r="S72" s="470"/>
      <c r="T72" s="470"/>
      <c r="U72" s="471">
        <f t="shared" si="2"/>
        <v>217.5</v>
      </c>
    </row>
    <row r="73" spans="2:21" ht="18" customHeight="1">
      <c r="B73" s="249"/>
      <c r="C73" s="555"/>
      <c r="D73" s="271" t="s">
        <v>458</v>
      </c>
      <c r="E73" s="272"/>
      <c r="F73" s="266"/>
      <c r="G73" s="267"/>
      <c r="I73" s="104"/>
      <c r="J73" s="104"/>
      <c r="K73" s="104"/>
      <c r="L73" s="104"/>
      <c r="P73" s="268" t="s">
        <v>863</v>
      </c>
      <c r="Q73" s="470"/>
      <c r="R73" s="470"/>
      <c r="S73" s="470">
        <v>13.05</v>
      </c>
      <c r="T73" s="470"/>
      <c r="U73" s="471">
        <f t="shared" si="2"/>
        <v>13.05</v>
      </c>
    </row>
    <row r="74" spans="2:21" ht="18" customHeight="1">
      <c r="B74" s="249"/>
      <c r="C74" s="555"/>
      <c r="D74" s="275" t="s">
        <v>457</v>
      </c>
      <c r="E74" s="276"/>
      <c r="F74" s="266"/>
      <c r="G74" s="267"/>
      <c r="I74" s="104"/>
      <c r="J74" s="104"/>
      <c r="K74" s="104"/>
      <c r="L74" s="104"/>
      <c r="P74" s="268" t="s">
        <v>861</v>
      </c>
      <c r="Q74" s="470"/>
      <c r="R74" s="470"/>
      <c r="S74" s="470"/>
      <c r="T74" s="470">
        <v>878.88</v>
      </c>
      <c r="U74" s="471">
        <f t="shared" si="2"/>
        <v>878.88</v>
      </c>
    </row>
    <row r="75" spans="2:21" ht="18" customHeight="1">
      <c r="B75" s="249"/>
      <c r="C75" s="554" t="s">
        <v>454</v>
      </c>
      <c r="D75" s="305" t="s">
        <v>478</v>
      </c>
      <c r="E75" s="270"/>
      <c r="F75" s="266"/>
      <c r="G75" s="267"/>
      <c r="I75" s="104"/>
      <c r="J75" s="104"/>
      <c r="K75" s="104"/>
      <c r="L75" s="104"/>
      <c r="P75" s="268" t="s">
        <v>862</v>
      </c>
      <c r="Q75" s="470">
        <v>369.46</v>
      </c>
      <c r="R75" s="470"/>
      <c r="S75" s="470"/>
      <c r="T75" s="470"/>
      <c r="U75" s="471">
        <f t="shared" si="2"/>
        <v>369.46</v>
      </c>
    </row>
    <row r="76" spans="2:21" ht="18" customHeight="1">
      <c r="B76" s="249"/>
      <c r="C76" s="555"/>
      <c r="D76" s="306" t="s">
        <v>451</v>
      </c>
      <c r="E76" s="272"/>
      <c r="F76" s="266"/>
      <c r="G76" s="267"/>
      <c r="I76" s="104"/>
      <c r="J76" s="104"/>
      <c r="K76" s="104"/>
      <c r="L76" s="104"/>
      <c r="P76" s="268" t="s">
        <v>864</v>
      </c>
      <c r="Q76" s="470">
        <v>13.05</v>
      </c>
      <c r="R76" s="470"/>
      <c r="S76" s="470"/>
      <c r="T76" s="470"/>
      <c r="U76" s="471">
        <f t="shared" si="2"/>
        <v>13.05</v>
      </c>
    </row>
    <row r="77" spans="2:21" ht="18" customHeight="1">
      <c r="B77" s="249"/>
      <c r="C77" s="555"/>
      <c r="D77" s="271" t="s">
        <v>479</v>
      </c>
      <c r="E77" s="272"/>
      <c r="F77" s="266"/>
      <c r="G77" s="267"/>
      <c r="I77" s="104"/>
      <c r="J77" s="104"/>
      <c r="K77" s="104"/>
      <c r="L77" s="104"/>
      <c r="P77" s="268" t="s">
        <v>865</v>
      </c>
      <c r="Q77" s="470">
        <v>45.72</v>
      </c>
      <c r="R77" s="470"/>
      <c r="S77" s="470"/>
      <c r="T77" s="470"/>
      <c r="U77" s="471">
        <f t="shared" si="2"/>
        <v>45.72</v>
      </c>
    </row>
    <row r="78" spans="2:21" ht="18" customHeight="1">
      <c r="B78" s="249"/>
      <c r="C78" s="555"/>
      <c r="D78" s="271" t="s">
        <v>442</v>
      </c>
      <c r="E78" s="272"/>
      <c r="F78" s="266"/>
      <c r="G78" s="267"/>
      <c r="I78" s="104"/>
      <c r="J78" s="104"/>
      <c r="K78" s="104"/>
      <c r="L78" s="104"/>
      <c r="P78" s="268" t="s">
        <v>866</v>
      </c>
      <c r="Q78" s="470"/>
      <c r="R78" s="470">
        <v>297.54000000000002</v>
      </c>
      <c r="S78" s="470"/>
      <c r="T78" s="470"/>
      <c r="U78" s="471">
        <f t="shared" si="2"/>
        <v>297.54000000000002</v>
      </c>
    </row>
    <row r="79" spans="2:21" ht="18" customHeight="1">
      <c r="B79" s="249"/>
      <c r="C79" s="556"/>
      <c r="D79" s="307" t="s">
        <v>480</v>
      </c>
      <c r="E79" s="300"/>
      <c r="F79" s="266"/>
      <c r="G79" s="267"/>
      <c r="I79" s="104"/>
      <c r="J79" s="104"/>
      <c r="K79" s="104"/>
      <c r="L79" s="104"/>
      <c r="P79" s="268" t="s">
        <v>867</v>
      </c>
      <c r="Q79" s="470"/>
      <c r="R79" s="470"/>
      <c r="S79" s="470">
        <v>13.05</v>
      </c>
      <c r="T79" s="470"/>
      <c r="U79" s="471">
        <f t="shared" si="2"/>
        <v>13.05</v>
      </c>
    </row>
    <row r="80" spans="2:21" ht="18" customHeight="1">
      <c r="B80" s="249"/>
      <c r="C80" s="554" t="s">
        <v>459</v>
      </c>
      <c r="D80" s="308" t="s">
        <v>481</v>
      </c>
      <c r="E80" s="270"/>
      <c r="F80" s="266"/>
      <c r="G80" s="267"/>
      <c r="I80" s="104"/>
      <c r="J80" s="104"/>
      <c r="K80" s="104"/>
      <c r="L80" s="104"/>
      <c r="P80" s="268" t="s">
        <v>868</v>
      </c>
      <c r="Q80" s="470"/>
      <c r="R80" s="470"/>
      <c r="S80" s="470"/>
      <c r="T80" s="470">
        <v>849.9799999999999</v>
      </c>
      <c r="U80" s="471">
        <f t="shared" si="2"/>
        <v>849.9799999999999</v>
      </c>
    </row>
    <row r="81" spans="2:21" ht="18" customHeight="1">
      <c r="B81" s="249"/>
      <c r="C81" s="555"/>
      <c r="D81" s="304" t="s">
        <v>482</v>
      </c>
      <c r="E81" s="272"/>
      <c r="F81" s="266"/>
      <c r="G81" s="267"/>
      <c r="I81" s="104"/>
      <c r="J81" s="104"/>
      <c r="K81" s="104"/>
      <c r="L81" s="104"/>
      <c r="P81" s="268" t="s">
        <v>869</v>
      </c>
      <c r="Q81" s="470">
        <v>501.7</v>
      </c>
      <c r="R81" s="470"/>
      <c r="S81" s="470"/>
      <c r="T81" s="470"/>
      <c r="U81" s="471">
        <f t="shared" si="2"/>
        <v>501.7</v>
      </c>
    </row>
    <row r="82" spans="2:21" ht="18" customHeight="1">
      <c r="B82" s="249"/>
      <c r="C82" s="555"/>
      <c r="D82" s="304" t="s">
        <v>483</v>
      </c>
      <c r="E82" s="272"/>
      <c r="F82" s="266"/>
      <c r="G82" s="267"/>
      <c r="I82" s="104"/>
      <c r="J82" s="104"/>
      <c r="K82" s="104"/>
      <c r="L82" s="104"/>
      <c r="P82" s="268" t="s">
        <v>870</v>
      </c>
      <c r="Q82" s="470">
        <v>26.1</v>
      </c>
      <c r="R82" s="470"/>
      <c r="S82" s="470"/>
      <c r="T82" s="470"/>
      <c r="U82" s="471">
        <f t="shared" si="2"/>
        <v>26.1</v>
      </c>
    </row>
    <row r="83" spans="2:21" ht="18" customHeight="1">
      <c r="B83" s="249"/>
      <c r="C83" s="556"/>
      <c r="D83" s="301" t="s">
        <v>458</v>
      </c>
      <c r="E83" s="300"/>
      <c r="F83" s="266"/>
      <c r="G83" s="267"/>
      <c r="I83" s="104"/>
      <c r="J83" s="104"/>
      <c r="K83" s="104"/>
      <c r="L83" s="104"/>
      <c r="P83" s="268" t="s">
        <v>871</v>
      </c>
      <c r="Q83" s="470">
        <v>45.72</v>
      </c>
      <c r="R83" s="470"/>
      <c r="S83" s="470"/>
      <c r="T83" s="470"/>
      <c r="U83" s="471">
        <f t="shared" si="2"/>
        <v>45.72</v>
      </c>
    </row>
    <row r="84" spans="2:21" ht="18" customHeight="1">
      <c r="B84" s="249"/>
      <c r="C84" s="554" t="s">
        <v>462</v>
      </c>
      <c r="D84" s="269" t="s">
        <v>460</v>
      </c>
      <c r="E84" s="270"/>
      <c r="F84" s="266"/>
      <c r="G84" s="267"/>
      <c r="I84" s="104"/>
      <c r="J84" s="104"/>
      <c r="K84" s="104"/>
      <c r="L84" s="104"/>
      <c r="P84" s="268" t="s">
        <v>872</v>
      </c>
      <c r="Q84" s="470"/>
      <c r="R84" s="470"/>
      <c r="S84" s="470">
        <v>13.05</v>
      </c>
      <c r="T84" s="470"/>
      <c r="U84" s="471">
        <f t="shared" si="2"/>
        <v>13.05</v>
      </c>
    </row>
    <row r="85" spans="2:21" ht="18" customHeight="1">
      <c r="B85" s="249"/>
      <c r="C85" s="555"/>
      <c r="D85" s="271" t="s">
        <v>451</v>
      </c>
      <c r="E85" s="272"/>
      <c r="F85" s="266"/>
      <c r="G85" s="267"/>
      <c r="I85" s="104"/>
      <c r="J85" s="104"/>
      <c r="K85" s="104"/>
      <c r="L85" s="104"/>
      <c r="P85" s="268" t="s">
        <v>873</v>
      </c>
      <c r="Q85" s="470"/>
      <c r="R85" s="470"/>
      <c r="S85" s="470">
        <v>58.320000000000007</v>
      </c>
      <c r="T85" s="470"/>
      <c r="U85" s="471">
        <f t="shared" si="2"/>
        <v>58.320000000000007</v>
      </c>
    </row>
    <row r="86" spans="2:21" ht="18" customHeight="1">
      <c r="B86" s="249"/>
      <c r="C86" s="555"/>
      <c r="D86" s="275" t="s">
        <v>442</v>
      </c>
      <c r="E86" s="276"/>
      <c r="F86" s="266"/>
      <c r="G86" s="267"/>
      <c r="I86" s="104"/>
      <c r="J86" s="104"/>
      <c r="K86" s="273"/>
      <c r="L86" s="104"/>
      <c r="P86" s="268" t="s">
        <v>874</v>
      </c>
      <c r="Q86" s="470"/>
      <c r="R86" s="470"/>
      <c r="S86" s="470"/>
      <c r="T86" s="470">
        <v>943.91</v>
      </c>
      <c r="U86" s="471">
        <f t="shared" si="2"/>
        <v>943.91</v>
      </c>
    </row>
    <row r="87" spans="2:21" ht="18" customHeight="1">
      <c r="B87" s="249"/>
      <c r="C87" s="556"/>
      <c r="D87" s="301" t="s">
        <v>458</v>
      </c>
      <c r="E87" s="300"/>
      <c r="F87" s="266"/>
      <c r="G87" s="267"/>
      <c r="I87" s="104"/>
      <c r="J87" s="104"/>
      <c r="K87" s="104"/>
      <c r="L87" s="104"/>
      <c r="P87" s="268" t="s">
        <v>875</v>
      </c>
      <c r="Q87" s="470"/>
      <c r="R87" s="470"/>
      <c r="S87" s="470">
        <v>97.44</v>
      </c>
      <c r="T87" s="470"/>
      <c r="U87" s="471">
        <f t="shared" si="2"/>
        <v>97.44</v>
      </c>
    </row>
    <row r="88" spans="2:21" ht="18" customHeight="1">
      <c r="B88" s="249"/>
      <c r="C88" s="554" t="s">
        <v>484</v>
      </c>
      <c r="D88" s="269" t="s">
        <v>460</v>
      </c>
      <c r="E88" s="270"/>
      <c r="F88" s="266"/>
      <c r="G88" s="267"/>
      <c r="I88" s="104"/>
      <c r="J88" s="104"/>
      <c r="K88" s="104"/>
      <c r="L88" s="104"/>
      <c r="P88" s="268" t="s">
        <v>876</v>
      </c>
      <c r="Q88" s="470"/>
      <c r="R88" s="470"/>
      <c r="S88" s="470"/>
      <c r="T88" s="470">
        <v>198.99</v>
      </c>
      <c r="U88" s="471">
        <f t="shared" si="2"/>
        <v>198.99</v>
      </c>
    </row>
    <row r="89" spans="2:21" ht="18" customHeight="1">
      <c r="B89" s="249"/>
      <c r="C89" s="555"/>
      <c r="D89" s="271" t="s">
        <v>451</v>
      </c>
      <c r="E89" s="272"/>
      <c r="F89" s="266"/>
      <c r="G89" s="267"/>
      <c r="I89" s="104"/>
      <c r="J89" s="104"/>
      <c r="K89" s="104"/>
      <c r="L89" s="104"/>
      <c r="P89" s="268" t="s">
        <v>877</v>
      </c>
      <c r="Q89" s="470"/>
      <c r="R89" s="470"/>
      <c r="S89" s="470"/>
      <c r="T89" s="470">
        <v>229.71999999999997</v>
      </c>
      <c r="U89" s="471">
        <f t="shared" si="2"/>
        <v>229.71999999999997</v>
      </c>
    </row>
    <row r="90" spans="2:21" ht="18" customHeight="1">
      <c r="B90" s="249"/>
      <c r="C90" s="555"/>
      <c r="D90" s="271" t="s">
        <v>458</v>
      </c>
      <c r="E90" s="272"/>
      <c r="F90" s="266"/>
      <c r="G90" s="267"/>
      <c r="I90" s="104"/>
      <c r="J90" s="104"/>
      <c r="K90" s="104"/>
      <c r="L90" s="104"/>
      <c r="P90" s="268" t="s">
        <v>878</v>
      </c>
      <c r="Q90" s="470"/>
      <c r="R90" s="470"/>
      <c r="S90" s="470">
        <v>156.01999999999998</v>
      </c>
      <c r="T90" s="470"/>
      <c r="U90" s="471">
        <f t="shared" si="2"/>
        <v>156.01999999999998</v>
      </c>
    </row>
    <row r="91" spans="2:21" ht="18" customHeight="1">
      <c r="B91" s="249"/>
      <c r="C91" s="556"/>
      <c r="D91" s="301" t="s">
        <v>442</v>
      </c>
      <c r="E91" s="300"/>
      <c r="F91" s="266"/>
      <c r="G91" s="267"/>
      <c r="I91" s="274"/>
      <c r="J91" s="104"/>
      <c r="K91" s="104"/>
      <c r="L91" s="104"/>
      <c r="P91" s="268" t="s">
        <v>879</v>
      </c>
      <c r="Q91" s="470"/>
      <c r="R91" s="470"/>
      <c r="S91" s="470">
        <v>156.01999999999998</v>
      </c>
      <c r="T91" s="470"/>
      <c r="U91" s="471">
        <f t="shared" ref="U91:U144" si="3">SUM(Q91:T91)</f>
        <v>156.01999999999998</v>
      </c>
    </row>
    <row r="92" spans="2:21" ht="18" customHeight="1">
      <c r="B92" s="249"/>
      <c r="C92" s="309" t="s">
        <v>485</v>
      </c>
      <c r="D92" s="302" t="s">
        <v>397</v>
      </c>
      <c r="E92" s="303"/>
      <c r="F92" s="266"/>
      <c r="G92" s="267"/>
      <c r="I92" s="104"/>
      <c r="J92" s="104"/>
      <c r="K92" s="104"/>
      <c r="L92" s="104"/>
      <c r="P92" s="268" t="s">
        <v>880</v>
      </c>
      <c r="Q92" s="470"/>
      <c r="R92" s="470"/>
      <c r="S92" s="470">
        <v>53.069999999999993</v>
      </c>
      <c r="T92" s="470"/>
      <c r="U92" s="471">
        <f t="shared" si="3"/>
        <v>53.069999999999993</v>
      </c>
    </row>
    <row r="93" spans="2:21" ht="18" customHeight="1" thickBot="1">
      <c r="B93" s="249"/>
      <c r="C93" s="280"/>
      <c r="D93" s="281" t="s">
        <v>432</v>
      </c>
      <c r="E93" s="282"/>
      <c r="F93" s="266"/>
      <c r="G93" s="267"/>
      <c r="I93" s="104"/>
      <c r="J93" s="104"/>
      <c r="K93" s="104"/>
      <c r="L93" s="104"/>
      <c r="P93" s="268" t="s">
        <v>881</v>
      </c>
      <c r="Q93" s="470"/>
      <c r="R93" s="470"/>
      <c r="S93" s="470">
        <v>96.86</v>
      </c>
      <c r="T93" s="470"/>
      <c r="U93" s="471">
        <f t="shared" si="3"/>
        <v>96.86</v>
      </c>
    </row>
    <row r="94" spans="2:21" ht="18" customHeight="1" thickTop="1" thickBot="1">
      <c r="B94" s="249"/>
      <c r="C94" s="283"/>
      <c r="D94" s="284" t="s">
        <v>433</v>
      </c>
      <c r="E94" s="285"/>
      <c r="F94" s="266"/>
      <c r="G94" s="267"/>
      <c r="I94" s="104"/>
      <c r="J94" s="104"/>
      <c r="K94" s="104"/>
      <c r="L94" s="104"/>
      <c r="P94" s="268" t="s">
        <v>883</v>
      </c>
      <c r="Q94" s="470"/>
      <c r="R94" s="470"/>
      <c r="S94" s="470">
        <v>48.43</v>
      </c>
      <c r="T94" s="470"/>
      <c r="U94" s="471">
        <f t="shared" si="3"/>
        <v>48.43</v>
      </c>
    </row>
    <row r="95" spans="2:21" ht="18" customHeight="1">
      <c r="B95" s="249"/>
      <c r="E95" s="267"/>
      <c r="F95" s="266"/>
      <c r="G95" s="267"/>
      <c r="I95" s="104"/>
      <c r="J95" s="104"/>
      <c r="K95" s="104"/>
      <c r="L95" s="104"/>
      <c r="P95" s="268" t="s">
        <v>882</v>
      </c>
      <c r="Q95" s="470"/>
      <c r="R95" s="470"/>
      <c r="S95" s="470">
        <v>206.18999999999997</v>
      </c>
      <c r="T95" s="470"/>
      <c r="U95" s="471">
        <f t="shared" si="3"/>
        <v>206.18999999999997</v>
      </c>
    </row>
    <row r="96" spans="2:21" ht="18" customHeight="1">
      <c r="B96" s="249"/>
      <c r="E96" s="267"/>
      <c r="F96" s="266"/>
      <c r="G96" s="267"/>
      <c r="I96" s="104"/>
      <c r="J96" s="104"/>
      <c r="K96" s="104"/>
      <c r="L96" s="104"/>
      <c r="P96" s="268" t="s">
        <v>884</v>
      </c>
      <c r="Q96" s="470"/>
      <c r="R96" s="470"/>
      <c r="S96" s="470">
        <v>26.099999999999998</v>
      </c>
      <c r="T96" s="470"/>
      <c r="U96" s="471">
        <f t="shared" si="3"/>
        <v>26.099999999999998</v>
      </c>
    </row>
    <row r="97" spans="2:21" ht="18" customHeight="1" thickBot="1">
      <c r="B97" s="249"/>
      <c r="C97" s="116" t="s">
        <v>486</v>
      </c>
      <c r="E97" s="267"/>
      <c r="F97" s="266"/>
      <c r="G97" s="267"/>
      <c r="I97" s="104"/>
      <c r="J97" s="104"/>
      <c r="K97" s="104"/>
      <c r="L97" s="104"/>
      <c r="P97" s="268" t="s">
        <v>885</v>
      </c>
      <c r="Q97" s="470"/>
      <c r="R97" s="470"/>
      <c r="S97" s="470">
        <v>39.15</v>
      </c>
      <c r="T97" s="470"/>
      <c r="U97" s="471">
        <f t="shared" si="3"/>
        <v>39.15</v>
      </c>
    </row>
    <row r="98" spans="2:21" ht="18" customHeight="1" thickBot="1">
      <c r="B98" s="249"/>
      <c r="C98" s="257" t="s">
        <v>393</v>
      </c>
      <c r="D98" s="258" t="s">
        <v>394</v>
      </c>
      <c r="E98" s="259"/>
      <c r="F98" s="260"/>
      <c r="G98" s="199"/>
      <c r="I98" s="104"/>
      <c r="J98" s="104"/>
      <c r="K98" s="104"/>
      <c r="L98" s="104"/>
      <c r="P98" s="268" t="s">
        <v>886</v>
      </c>
      <c r="Q98" s="470"/>
      <c r="R98" s="470"/>
      <c r="S98" s="470">
        <v>78.3</v>
      </c>
      <c r="T98" s="470"/>
      <c r="U98" s="471">
        <f t="shared" si="3"/>
        <v>78.3</v>
      </c>
    </row>
    <row r="99" spans="2:21" ht="18" customHeight="1">
      <c r="B99" s="249"/>
      <c r="C99" s="557" t="s">
        <v>398</v>
      </c>
      <c r="D99" s="286" t="s">
        <v>487</v>
      </c>
      <c r="E99" s="287"/>
      <c r="F99" s="266"/>
      <c r="G99" s="267"/>
      <c r="I99" s="104"/>
      <c r="J99" s="104"/>
      <c r="K99" s="104"/>
      <c r="L99" s="104"/>
      <c r="P99" s="268" t="s">
        <v>887</v>
      </c>
      <c r="Q99" s="470"/>
      <c r="R99" s="470"/>
      <c r="S99" s="470">
        <v>78.3</v>
      </c>
      <c r="T99" s="470"/>
      <c r="U99" s="471">
        <f t="shared" si="3"/>
        <v>78.3</v>
      </c>
    </row>
    <row r="100" spans="2:21" ht="18" customHeight="1">
      <c r="B100" s="249"/>
      <c r="C100" s="555"/>
      <c r="D100" s="310" t="s">
        <v>488</v>
      </c>
      <c r="E100" s="272"/>
      <c r="F100" s="266"/>
      <c r="G100" s="267"/>
      <c r="I100" s="104"/>
      <c r="J100" s="104"/>
      <c r="K100" s="104"/>
      <c r="L100" s="104"/>
      <c r="P100" s="268" t="s">
        <v>888</v>
      </c>
      <c r="Q100" s="470"/>
      <c r="R100" s="470"/>
      <c r="S100" s="470"/>
      <c r="T100" s="470">
        <v>233.15999999999985</v>
      </c>
      <c r="U100" s="471">
        <f t="shared" si="3"/>
        <v>233.15999999999985</v>
      </c>
    </row>
    <row r="101" spans="2:21" ht="18" customHeight="1">
      <c r="B101" s="249"/>
      <c r="C101" s="555"/>
      <c r="D101" s="310" t="s">
        <v>489</v>
      </c>
      <c r="E101" s="272"/>
      <c r="F101" s="266"/>
      <c r="G101" s="267"/>
      <c r="I101" s="104"/>
      <c r="J101" s="104"/>
      <c r="K101" s="104"/>
      <c r="L101" s="104"/>
      <c r="P101" s="268" t="s">
        <v>889</v>
      </c>
      <c r="Q101" s="470"/>
      <c r="R101" s="470">
        <v>35.380000000000003</v>
      </c>
      <c r="S101" s="470"/>
      <c r="T101" s="470"/>
      <c r="U101" s="471">
        <f t="shared" si="3"/>
        <v>35.380000000000003</v>
      </c>
    </row>
    <row r="102" spans="2:21" ht="18" customHeight="1">
      <c r="B102" s="249"/>
      <c r="C102" s="555"/>
      <c r="D102" s="310" t="s">
        <v>490</v>
      </c>
      <c r="E102" s="272"/>
      <c r="F102" s="266"/>
      <c r="G102" s="267"/>
      <c r="I102" s="104"/>
      <c r="J102" s="104"/>
      <c r="K102" s="104"/>
      <c r="L102" s="104"/>
      <c r="P102" s="268" t="s">
        <v>890</v>
      </c>
      <c r="Q102" s="470"/>
      <c r="R102" s="470">
        <v>134.38999999999999</v>
      </c>
      <c r="S102" s="470"/>
      <c r="T102" s="470"/>
      <c r="U102" s="471">
        <f t="shared" si="3"/>
        <v>134.38999999999999</v>
      </c>
    </row>
    <row r="103" spans="2:21" ht="18" customHeight="1">
      <c r="B103" s="249"/>
      <c r="C103" s="556"/>
      <c r="D103" s="299" t="s">
        <v>491</v>
      </c>
      <c r="E103" s="272"/>
      <c r="F103" s="266"/>
      <c r="G103" s="267"/>
      <c r="I103" s="104"/>
      <c r="J103" s="104"/>
      <c r="K103" s="104"/>
      <c r="L103" s="104"/>
      <c r="P103" s="268" t="s">
        <v>891</v>
      </c>
      <c r="Q103" s="470"/>
      <c r="R103" s="470">
        <v>32.94</v>
      </c>
      <c r="S103" s="470"/>
      <c r="T103" s="470"/>
      <c r="U103" s="471">
        <f t="shared" si="3"/>
        <v>32.94</v>
      </c>
    </row>
    <row r="104" spans="2:21" ht="18" customHeight="1">
      <c r="B104" s="249"/>
      <c r="C104" s="554" t="s">
        <v>416</v>
      </c>
      <c r="D104" s="269" t="s">
        <v>492</v>
      </c>
      <c r="E104" s="270"/>
      <c r="F104" s="266"/>
      <c r="G104" s="267"/>
      <c r="I104" s="104"/>
      <c r="J104" s="104"/>
      <c r="K104" s="104"/>
      <c r="L104" s="104"/>
      <c r="P104" s="268" t="s">
        <v>892</v>
      </c>
      <c r="Q104" s="470"/>
      <c r="R104" s="470"/>
      <c r="S104" s="470">
        <v>52.2</v>
      </c>
      <c r="T104" s="470"/>
      <c r="U104" s="471">
        <f t="shared" si="3"/>
        <v>52.2</v>
      </c>
    </row>
    <row r="105" spans="2:21" ht="18" customHeight="1">
      <c r="B105" s="249"/>
      <c r="C105" s="555"/>
      <c r="D105" s="271" t="s">
        <v>493</v>
      </c>
      <c r="E105" s="272"/>
      <c r="F105" s="266"/>
      <c r="G105" s="267"/>
      <c r="I105" s="104"/>
      <c r="J105" s="104"/>
      <c r="K105" s="104"/>
      <c r="L105" s="104"/>
      <c r="P105" s="268" t="s">
        <v>893</v>
      </c>
      <c r="Q105" s="470"/>
      <c r="R105" s="470"/>
      <c r="S105" s="470">
        <v>42.63</v>
      </c>
      <c r="T105" s="470"/>
      <c r="U105" s="471">
        <f t="shared" si="3"/>
        <v>42.63</v>
      </c>
    </row>
    <row r="106" spans="2:21" ht="18" customHeight="1">
      <c r="B106" s="249"/>
      <c r="C106" s="556"/>
      <c r="D106" s="301" t="s">
        <v>494</v>
      </c>
      <c r="E106" s="300"/>
      <c r="F106" s="266"/>
      <c r="G106" s="267"/>
      <c r="H106" s="311"/>
      <c r="I106" s="104"/>
      <c r="J106" s="104"/>
      <c r="K106" s="104"/>
      <c r="L106" s="104"/>
      <c r="P106" s="268" t="s">
        <v>894</v>
      </c>
      <c r="Q106" s="470"/>
      <c r="R106" s="470"/>
      <c r="S106" s="470"/>
      <c r="T106" s="470">
        <v>26.1</v>
      </c>
      <c r="U106" s="471">
        <f t="shared" si="3"/>
        <v>26.1</v>
      </c>
    </row>
    <row r="107" spans="2:21" ht="18" customHeight="1" thickBot="1">
      <c r="B107" s="249"/>
      <c r="C107" s="312"/>
      <c r="D107" s="313" t="s">
        <v>432</v>
      </c>
      <c r="E107" s="314"/>
      <c r="F107" s="266"/>
      <c r="G107" s="267"/>
      <c r="I107" s="104"/>
      <c r="J107" s="104"/>
      <c r="K107" s="104"/>
      <c r="L107" s="104"/>
      <c r="P107" s="268" t="s">
        <v>895</v>
      </c>
      <c r="Q107" s="470"/>
      <c r="R107" s="470"/>
      <c r="S107" s="470"/>
      <c r="T107" s="470">
        <v>847.95999999999992</v>
      </c>
      <c r="U107" s="471">
        <f t="shared" si="3"/>
        <v>847.95999999999992</v>
      </c>
    </row>
    <row r="108" spans="2:21" ht="18" customHeight="1" thickTop="1" thickBot="1">
      <c r="B108" s="249"/>
      <c r="C108" s="315"/>
      <c r="D108" s="316" t="s">
        <v>433</v>
      </c>
      <c r="E108" s="317"/>
      <c r="F108" s="266"/>
      <c r="G108" s="267"/>
      <c r="I108" s="104"/>
      <c r="J108" s="104"/>
      <c r="K108" s="104"/>
      <c r="L108" s="104"/>
      <c r="P108" s="268" t="s">
        <v>896</v>
      </c>
      <c r="Q108" s="470">
        <v>413.54</v>
      </c>
      <c r="R108" s="470"/>
      <c r="S108" s="470"/>
      <c r="T108" s="470"/>
      <c r="U108" s="471">
        <f t="shared" si="3"/>
        <v>413.54</v>
      </c>
    </row>
    <row r="109" spans="2:21" ht="18" customHeight="1">
      <c r="B109" s="249"/>
      <c r="E109" s="267"/>
      <c r="F109" s="266"/>
      <c r="G109" s="267"/>
      <c r="I109" s="104"/>
      <c r="J109" s="104"/>
      <c r="K109" s="104"/>
      <c r="L109" s="104"/>
      <c r="P109" s="268" t="s">
        <v>897</v>
      </c>
      <c r="Q109" s="470">
        <v>13.05</v>
      </c>
      <c r="R109" s="470"/>
      <c r="S109" s="470"/>
      <c r="T109" s="470"/>
      <c r="U109" s="471">
        <f t="shared" si="3"/>
        <v>13.05</v>
      </c>
    </row>
    <row r="110" spans="2:21" ht="18" customHeight="1" thickBot="1">
      <c r="B110" s="55"/>
      <c r="C110" s="284"/>
      <c r="D110" s="284"/>
      <c r="E110" s="318"/>
      <c r="F110" s="319"/>
      <c r="G110" s="267"/>
      <c r="P110" s="268" t="s">
        <v>898</v>
      </c>
      <c r="Q110" s="470">
        <v>52.2</v>
      </c>
      <c r="R110" s="470"/>
      <c r="S110" s="470"/>
      <c r="T110" s="470"/>
      <c r="U110" s="471">
        <f t="shared" si="3"/>
        <v>52.2</v>
      </c>
    </row>
    <row r="111" spans="2:21" ht="18" customHeight="1">
      <c r="E111" s="267"/>
      <c r="F111" s="267"/>
      <c r="G111" s="267"/>
      <c r="P111" s="268" t="s">
        <v>899</v>
      </c>
      <c r="Q111" s="470"/>
      <c r="R111" s="470">
        <v>26.1</v>
      </c>
      <c r="S111" s="470"/>
      <c r="T111" s="470"/>
      <c r="U111" s="471">
        <f t="shared" si="3"/>
        <v>26.1</v>
      </c>
    </row>
    <row r="112" spans="2:21" ht="18" customHeight="1">
      <c r="E112" s="267"/>
      <c r="F112" s="267"/>
      <c r="G112" s="267"/>
      <c r="P112" s="268" t="s">
        <v>901</v>
      </c>
      <c r="Q112" s="470"/>
      <c r="R112" s="470"/>
      <c r="S112" s="470">
        <v>26.1</v>
      </c>
      <c r="T112" s="470"/>
      <c r="U112" s="471">
        <f t="shared" si="3"/>
        <v>26.1</v>
      </c>
    </row>
    <row r="113" spans="5:21" ht="18" customHeight="1">
      <c r="E113" s="267"/>
      <c r="F113" s="267"/>
      <c r="G113" s="267"/>
      <c r="P113" s="268" t="s">
        <v>900</v>
      </c>
      <c r="Q113" s="470"/>
      <c r="R113" s="470"/>
      <c r="S113" s="470"/>
      <c r="T113" s="470">
        <v>640.6099999999999</v>
      </c>
      <c r="U113" s="471">
        <f t="shared" si="3"/>
        <v>640.6099999999999</v>
      </c>
    </row>
    <row r="114" spans="5:21" ht="18" customHeight="1">
      <c r="E114" s="267"/>
      <c r="F114" s="267"/>
      <c r="G114" s="267"/>
      <c r="P114" s="268" t="s">
        <v>902</v>
      </c>
      <c r="Q114" s="470">
        <v>413.54</v>
      </c>
      <c r="R114" s="470"/>
      <c r="S114" s="470"/>
      <c r="T114" s="470"/>
      <c r="U114" s="471">
        <f t="shared" si="3"/>
        <v>413.54</v>
      </c>
    </row>
    <row r="115" spans="5:21" ht="18" customHeight="1">
      <c r="E115" s="267"/>
      <c r="F115" s="267"/>
      <c r="G115" s="267"/>
      <c r="P115" s="268" t="s">
        <v>903</v>
      </c>
      <c r="Q115" s="470">
        <v>52.2</v>
      </c>
      <c r="R115" s="470"/>
      <c r="S115" s="470"/>
      <c r="T115" s="470"/>
      <c r="U115" s="471">
        <f t="shared" si="3"/>
        <v>52.2</v>
      </c>
    </row>
    <row r="116" spans="5:21" ht="18" customHeight="1">
      <c r="E116" s="267"/>
      <c r="F116" s="267"/>
      <c r="G116" s="267"/>
      <c r="P116" s="268" t="s">
        <v>904</v>
      </c>
      <c r="Q116" s="470"/>
      <c r="R116" s="470"/>
      <c r="S116" s="470">
        <v>13.05</v>
      </c>
      <c r="T116" s="470"/>
      <c r="U116" s="471">
        <f t="shared" si="3"/>
        <v>13.05</v>
      </c>
    </row>
    <row r="117" spans="5:21" ht="18" customHeight="1">
      <c r="E117" s="267"/>
      <c r="F117" s="267"/>
      <c r="G117" s="267"/>
      <c r="P117" s="268" t="s">
        <v>905</v>
      </c>
      <c r="Q117" s="470"/>
      <c r="R117" s="470"/>
      <c r="S117" s="470"/>
      <c r="T117" s="470">
        <v>52.2</v>
      </c>
      <c r="U117" s="471">
        <f t="shared" si="3"/>
        <v>52.2</v>
      </c>
    </row>
    <row r="118" spans="5:21" ht="18" customHeight="1">
      <c r="E118" s="267"/>
      <c r="F118" s="267"/>
      <c r="G118" s="267"/>
      <c r="P118" s="268" t="s">
        <v>906</v>
      </c>
      <c r="Q118" s="470"/>
      <c r="R118" s="470"/>
      <c r="S118" s="470"/>
      <c r="T118" s="470">
        <v>640.6099999999999</v>
      </c>
      <c r="U118" s="471">
        <f t="shared" si="3"/>
        <v>640.6099999999999</v>
      </c>
    </row>
    <row r="119" spans="5:21" ht="18" customHeight="1">
      <c r="E119" s="267"/>
      <c r="F119" s="267"/>
      <c r="G119" s="267"/>
      <c r="P119" s="268" t="s">
        <v>907</v>
      </c>
      <c r="Q119" s="470">
        <v>465.74</v>
      </c>
      <c r="R119" s="470"/>
      <c r="S119" s="470"/>
      <c r="T119" s="470"/>
      <c r="U119" s="471">
        <f t="shared" si="3"/>
        <v>465.74</v>
      </c>
    </row>
    <row r="120" spans="5:21" ht="18" customHeight="1">
      <c r="E120" s="267"/>
      <c r="F120" s="267"/>
      <c r="G120" s="267"/>
      <c r="P120" s="268" t="s">
        <v>908</v>
      </c>
      <c r="Q120" s="470">
        <v>45.72</v>
      </c>
      <c r="R120" s="470"/>
      <c r="S120" s="470"/>
      <c r="T120" s="470"/>
      <c r="U120" s="471">
        <f t="shared" si="3"/>
        <v>45.72</v>
      </c>
    </row>
    <row r="121" spans="5:21" ht="18" customHeight="1">
      <c r="E121" s="267"/>
      <c r="F121" s="267"/>
      <c r="G121" s="267"/>
      <c r="P121" s="268" t="s">
        <v>909</v>
      </c>
      <c r="Q121" s="470"/>
      <c r="R121" s="470">
        <v>13.05</v>
      </c>
      <c r="S121" s="470"/>
      <c r="T121" s="470"/>
      <c r="U121" s="471">
        <f t="shared" si="3"/>
        <v>13.05</v>
      </c>
    </row>
    <row r="122" spans="5:21" ht="18" customHeight="1">
      <c r="E122" s="267"/>
      <c r="F122" s="267"/>
      <c r="G122" s="267"/>
      <c r="P122" s="268" t="s">
        <v>910</v>
      </c>
      <c r="Q122" s="470"/>
      <c r="R122" s="470"/>
      <c r="S122" s="470"/>
      <c r="T122" s="470">
        <v>647.08999999999992</v>
      </c>
      <c r="U122" s="471">
        <f t="shared" si="3"/>
        <v>647.08999999999992</v>
      </c>
    </row>
    <row r="123" spans="5:21" ht="18" customHeight="1">
      <c r="E123" s="267"/>
      <c r="F123" s="267"/>
      <c r="G123" s="267"/>
      <c r="P123" s="268" t="s">
        <v>911</v>
      </c>
      <c r="Q123" s="470">
        <v>465.74</v>
      </c>
      <c r="R123" s="470"/>
      <c r="S123" s="470"/>
      <c r="T123" s="470"/>
      <c r="U123" s="471">
        <f t="shared" si="3"/>
        <v>465.74</v>
      </c>
    </row>
    <row r="124" spans="5:21" ht="18" customHeight="1">
      <c r="E124" s="267"/>
      <c r="F124" s="267"/>
      <c r="G124" s="267"/>
      <c r="P124" s="268" t="s">
        <v>912</v>
      </c>
      <c r="Q124" s="470">
        <v>45.72</v>
      </c>
      <c r="R124" s="470"/>
      <c r="S124" s="470"/>
      <c r="T124" s="470"/>
      <c r="U124" s="471">
        <f t="shared" si="3"/>
        <v>45.72</v>
      </c>
    </row>
    <row r="125" spans="5:21" ht="18" customHeight="1">
      <c r="E125" s="267"/>
      <c r="F125" s="267"/>
      <c r="G125" s="267"/>
      <c r="P125" s="268" t="s">
        <v>913</v>
      </c>
      <c r="Q125" s="470"/>
      <c r="R125" s="470">
        <v>13.05</v>
      </c>
      <c r="S125" s="470"/>
      <c r="T125" s="470"/>
      <c r="U125" s="471">
        <f t="shared" si="3"/>
        <v>13.05</v>
      </c>
    </row>
    <row r="126" spans="5:21" ht="18" customHeight="1">
      <c r="E126" s="267"/>
      <c r="F126" s="267"/>
      <c r="G126" s="267"/>
      <c r="P126" s="268" t="s">
        <v>914</v>
      </c>
      <c r="Q126" s="470"/>
      <c r="R126" s="470"/>
      <c r="S126" s="470"/>
      <c r="T126" s="470">
        <v>647.08999999999992</v>
      </c>
      <c r="U126" s="471">
        <f t="shared" si="3"/>
        <v>647.08999999999992</v>
      </c>
    </row>
    <row r="127" spans="5:21" ht="18" customHeight="1">
      <c r="E127" s="267"/>
      <c r="F127" s="267"/>
      <c r="G127" s="267"/>
      <c r="P127" s="268" t="s">
        <v>915</v>
      </c>
      <c r="Q127" s="470">
        <v>465.74</v>
      </c>
      <c r="R127" s="470"/>
      <c r="S127" s="470"/>
      <c r="T127" s="470"/>
      <c r="U127" s="471">
        <f t="shared" si="3"/>
        <v>465.74</v>
      </c>
    </row>
    <row r="128" spans="5:21" ht="18" customHeight="1">
      <c r="E128" s="267"/>
      <c r="F128" s="267"/>
      <c r="G128" s="267"/>
      <c r="P128" s="268" t="s">
        <v>916</v>
      </c>
      <c r="Q128" s="470">
        <v>45.72</v>
      </c>
      <c r="R128" s="470"/>
      <c r="S128" s="470"/>
      <c r="T128" s="470"/>
      <c r="U128" s="471">
        <f t="shared" si="3"/>
        <v>45.72</v>
      </c>
    </row>
    <row r="129" spans="5:21" ht="18" customHeight="1">
      <c r="E129" s="267"/>
      <c r="F129" s="267"/>
      <c r="G129" s="267"/>
      <c r="P129" s="268" t="s">
        <v>917</v>
      </c>
      <c r="Q129" s="470"/>
      <c r="R129" s="470">
        <v>13.05</v>
      </c>
      <c r="S129" s="470"/>
      <c r="T129" s="470"/>
      <c r="U129" s="471">
        <f t="shared" si="3"/>
        <v>13.05</v>
      </c>
    </row>
    <row r="130" spans="5:21" ht="18" customHeight="1">
      <c r="E130" s="267"/>
      <c r="F130" s="267"/>
      <c r="G130" s="267"/>
      <c r="P130" s="268" t="s">
        <v>918</v>
      </c>
      <c r="Q130" s="470"/>
      <c r="R130" s="470"/>
      <c r="S130" s="470"/>
      <c r="T130" s="470">
        <v>647.08999999999992</v>
      </c>
      <c r="U130" s="471">
        <f t="shared" si="3"/>
        <v>647.08999999999992</v>
      </c>
    </row>
    <row r="131" spans="5:21" ht="18" customHeight="1">
      <c r="E131" s="267"/>
      <c r="F131" s="267"/>
      <c r="G131" s="267"/>
      <c r="P131" s="268" t="s">
        <v>919</v>
      </c>
      <c r="Q131" s="470"/>
      <c r="R131" s="470"/>
      <c r="S131" s="470">
        <v>167.04</v>
      </c>
      <c r="T131" s="470"/>
      <c r="U131" s="471">
        <f t="shared" si="3"/>
        <v>167.04</v>
      </c>
    </row>
    <row r="132" spans="5:21" ht="18" customHeight="1">
      <c r="E132" s="267"/>
      <c r="F132" s="267"/>
      <c r="G132" s="267"/>
      <c r="P132" s="268" t="s">
        <v>920</v>
      </c>
      <c r="Q132" s="470"/>
      <c r="R132" s="470"/>
      <c r="S132" s="470"/>
      <c r="T132" s="470">
        <v>530.25999999999931</v>
      </c>
      <c r="U132" s="471">
        <f t="shared" si="3"/>
        <v>530.25999999999931</v>
      </c>
    </row>
    <row r="133" spans="5:21" ht="18" customHeight="1">
      <c r="E133" s="267"/>
      <c r="F133" s="267"/>
      <c r="G133" s="267"/>
      <c r="P133" s="268" t="s">
        <v>921</v>
      </c>
      <c r="Q133" s="470"/>
      <c r="R133" s="470">
        <v>128</v>
      </c>
      <c r="S133" s="470"/>
      <c r="T133" s="470"/>
      <c r="U133" s="471">
        <f t="shared" si="3"/>
        <v>128</v>
      </c>
    </row>
    <row r="134" spans="5:21" ht="18" customHeight="1">
      <c r="E134" s="267"/>
      <c r="F134" s="267"/>
      <c r="G134" s="267"/>
      <c r="P134" s="268" t="s">
        <v>922</v>
      </c>
      <c r="Q134" s="470"/>
      <c r="R134" s="470">
        <v>82.56</v>
      </c>
      <c r="S134" s="470"/>
      <c r="T134" s="470"/>
      <c r="U134" s="471">
        <f t="shared" si="3"/>
        <v>82.56</v>
      </c>
    </row>
    <row r="135" spans="5:21" ht="18" customHeight="1">
      <c r="E135" s="267"/>
      <c r="F135" s="267"/>
      <c r="G135" s="267"/>
      <c r="P135" s="268" t="s">
        <v>923</v>
      </c>
      <c r="Q135" s="470"/>
      <c r="R135" s="470">
        <v>45.44</v>
      </c>
      <c r="S135" s="470"/>
      <c r="T135" s="470"/>
      <c r="U135" s="471">
        <f t="shared" si="3"/>
        <v>45.44</v>
      </c>
    </row>
    <row r="136" spans="5:21" ht="18" customHeight="1">
      <c r="E136" s="267"/>
      <c r="F136" s="267"/>
      <c r="G136" s="267"/>
      <c r="P136" s="268" t="s">
        <v>924</v>
      </c>
      <c r="Q136" s="470"/>
      <c r="R136" s="470">
        <v>7.1</v>
      </c>
      <c r="S136" s="470"/>
      <c r="T136" s="470"/>
      <c r="U136" s="471">
        <f t="shared" si="3"/>
        <v>7.1</v>
      </c>
    </row>
    <row r="137" spans="5:21" ht="18" customHeight="1">
      <c r="E137" s="267"/>
      <c r="F137" s="267"/>
      <c r="G137" s="267"/>
      <c r="P137" s="268" t="s">
        <v>925</v>
      </c>
      <c r="Q137" s="470"/>
      <c r="R137" s="470">
        <v>21.299999999999997</v>
      </c>
      <c r="S137" s="470"/>
      <c r="T137" s="470"/>
      <c r="U137" s="471">
        <f t="shared" si="3"/>
        <v>21.299999999999997</v>
      </c>
    </row>
    <row r="138" spans="5:21" ht="18" customHeight="1">
      <c r="E138" s="267"/>
      <c r="F138" s="267"/>
      <c r="G138" s="267"/>
      <c r="P138" s="268" t="s">
        <v>926</v>
      </c>
      <c r="Q138" s="470"/>
      <c r="R138" s="470"/>
      <c r="S138" s="470">
        <v>3.55</v>
      </c>
      <c r="T138" s="470"/>
      <c r="U138" s="471">
        <f t="shared" si="3"/>
        <v>3.55</v>
      </c>
    </row>
    <row r="139" spans="5:21" ht="18" customHeight="1">
      <c r="E139" s="267"/>
      <c r="F139" s="267"/>
      <c r="G139" s="267"/>
      <c r="P139" s="268" t="s">
        <v>927</v>
      </c>
      <c r="Q139" s="470">
        <v>4.72</v>
      </c>
      <c r="R139" s="470"/>
      <c r="S139" s="470"/>
      <c r="T139" s="470"/>
      <c r="U139" s="471">
        <f t="shared" si="3"/>
        <v>4.72</v>
      </c>
    </row>
    <row r="140" spans="5:21" ht="18" customHeight="1">
      <c r="E140" s="267"/>
      <c r="F140" s="267"/>
      <c r="G140" s="267"/>
      <c r="P140" s="268" t="s">
        <v>928</v>
      </c>
      <c r="Q140" s="470"/>
      <c r="R140" s="470"/>
      <c r="S140" s="470"/>
      <c r="T140" s="470">
        <v>152.02999999999997</v>
      </c>
      <c r="U140" s="471">
        <f t="shared" si="3"/>
        <v>152.02999999999997</v>
      </c>
    </row>
    <row r="141" spans="5:21" ht="18" customHeight="1">
      <c r="E141" s="267"/>
      <c r="F141" s="267"/>
      <c r="G141" s="267"/>
      <c r="P141" s="268" t="s">
        <v>929</v>
      </c>
      <c r="Q141" s="470"/>
      <c r="R141" s="470"/>
      <c r="S141" s="470"/>
      <c r="T141" s="470">
        <v>163.05000000000001</v>
      </c>
      <c r="U141" s="471">
        <f t="shared" si="3"/>
        <v>163.05000000000001</v>
      </c>
    </row>
    <row r="142" spans="5:21" ht="18" customHeight="1">
      <c r="E142" s="267"/>
      <c r="F142" s="267"/>
      <c r="G142" s="267"/>
      <c r="P142" s="268" t="s">
        <v>930</v>
      </c>
      <c r="Q142" s="470"/>
      <c r="R142" s="470"/>
      <c r="S142" s="470"/>
      <c r="T142" s="470">
        <v>40.32</v>
      </c>
      <c r="U142" s="471">
        <f t="shared" si="3"/>
        <v>40.32</v>
      </c>
    </row>
    <row r="143" spans="5:21" ht="18" customHeight="1">
      <c r="E143" s="267"/>
      <c r="F143" s="267"/>
      <c r="G143" s="267"/>
      <c r="P143" s="268" t="s">
        <v>931</v>
      </c>
      <c r="Q143" s="470"/>
      <c r="R143" s="470"/>
      <c r="S143" s="470"/>
      <c r="T143" s="470">
        <v>64</v>
      </c>
      <c r="U143" s="471">
        <f t="shared" si="3"/>
        <v>64</v>
      </c>
    </row>
    <row r="144" spans="5:21" ht="18" customHeight="1">
      <c r="E144" s="267"/>
      <c r="F144" s="267"/>
      <c r="G144" s="267"/>
      <c r="P144" s="268" t="s">
        <v>932</v>
      </c>
      <c r="Q144" s="470"/>
      <c r="R144" s="470"/>
      <c r="S144" s="470"/>
      <c r="T144" s="470">
        <v>177.32999999999998</v>
      </c>
      <c r="U144" s="471">
        <f t="shared" si="3"/>
        <v>177.32999999999998</v>
      </c>
    </row>
    <row r="145" spans="5:7" ht="18" customHeight="1">
      <c r="E145" s="267"/>
      <c r="F145" s="267"/>
      <c r="G145" s="267"/>
    </row>
    <row r="146" spans="5:7" ht="18" customHeight="1">
      <c r="E146" s="267"/>
      <c r="F146" s="267"/>
      <c r="G146" s="267"/>
    </row>
    <row r="147" spans="5:7" ht="18" customHeight="1">
      <c r="E147" s="267"/>
      <c r="F147" s="267"/>
      <c r="G147" s="267"/>
    </row>
    <row r="148" spans="5:7" ht="18" customHeight="1">
      <c r="E148" s="267"/>
      <c r="F148" s="267"/>
      <c r="G148" s="267"/>
    </row>
    <row r="149" spans="5:7" ht="18" customHeight="1">
      <c r="E149" s="267"/>
      <c r="F149" s="267"/>
      <c r="G149" s="267"/>
    </row>
    <row r="150" spans="5:7" ht="18" customHeight="1">
      <c r="E150" s="267"/>
      <c r="F150" s="267"/>
      <c r="G150" s="267"/>
    </row>
    <row r="151" spans="5:7" ht="18" customHeight="1">
      <c r="E151" s="267"/>
      <c r="F151" s="267"/>
      <c r="G151" s="267"/>
    </row>
    <row r="152" spans="5:7" ht="18" customHeight="1">
      <c r="E152" s="267"/>
      <c r="F152" s="267"/>
      <c r="G152" s="267"/>
    </row>
    <row r="153" spans="5:7" ht="18" customHeight="1">
      <c r="E153" s="267"/>
      <c r="F153" s="267"/>
      <c r="G153" s="267"/>
    </row>
    <row r="154" spans="5:7" ht="18" customHeight="1">
      <c r="E154" s="267"/>
      <c r="F154" s="267"/>
      <c r="G154" s="267"/>
    </row>
    <row r="155" spans="5:7" ht="18" customHeight="1">
      <c r="E155" s="267"/>
      <c r="F155" s="267"/>
      <c r="G155" s="267"/>
    </row>
    <row r="156" spans="5:7" ht="18" customHeight="1">
      <c r="E156" s="267"/>
      <c r="F156" s="267"/>
      <c r="G156" s="267"/>
    </row>
    <row r="157" spans="5:7" ht="18" customHeight="1">
      <c r="E157" s="267"/>
      <c r="F157" s="267"/>
      <c r="G157" s="267"/>
    </row>
    <row r="158" spans="5:7" ht="18" customHeight="1">
      <c r="E158" s="267"/>
      <c r="F158" s="267"/>
      <c r="G158" s="267"/>
    </row>
    <row r="159" spans="5:7" ht="18" customHeight="1">
      <c r="E159" s="267"/>
      <c r="F159" s="267"/>
      <c r="G159" s="267"/>
    </row>
    <row r="160" spans="5:7" ht="18" customHeight="1">
      <c r="E160" s="267"/>
      <c r="F160" s="267"/>
      <c r="G160" s="267"/>
    </row>
    <row r="161" spans="5:7" ht="18" customHeight="1">
      <c r="E161" s="267"/>
      <c r="F161" s="267"/>
      <c r="G161" s="267"/>
    </row>
    <row r="162" spans="5:7" ht="18" customHeight="1">
      <c r="E162" s="267"/>
      <c r="F162" s="267"/>
      <c r="G162" s="267"/>
    </row>
    <row r="163" spans="5:7" ht="18" customHeight="1">
      <c r="E163" s="267"/>
      <c r="F163" s="267"/>
      <c r="G163" s="267"/>
    </row>
    <row r="164" spans="5:7" ht="18" customHeight="1">
      <c r="E164" s="267"/>
      <c r="F164" s="267"/>
      <c r="G164" s="267"/>
    </row>
    <row r="165" spans="5:7" ht="18" customHeight="1">
      <c r="E165" s="267"/>
      <c r="F165" s="267"/>
      <c r="G165" s="267"/>
    </row>
    <row r="166" spans="5:7" ht="18" customHeight="1">
      <c r="E166" s="267"/>
      <c r="F166" s="267"/>
      <c r="G166" s="267"/>
    </row>
    <row r="167" spans="5:7" ht="18" customHeight="1">
      <c r="E167" s="267"/>
      <c r="F167" s="267"/>
      <c r="G167" s="267"/>
    </row>
    <row r="168" spans="5:7" ht="18" customHeight="1">
      <c r="E168" s="267"/>
      <c r="F168" s="267"/>
      <c r="G168" s="267"/>
    </row>
    <row r="169" spans="5:7" ht="18" customHeight="1">
      <c r="E169" s="267"/>
      <c r="F169" s="267"/>
      <c r="G169" s="267"/>
    </row>
    <row r="170" spans="5:7" ht="18" customHeight="1">
      <c r="E170" s="267"/>
      <c r="F170" s="267"/>
      <c r="G170" s="267"/>
    </row>
    <row r="171" spans="5:7" ht="18" customHeight="1">
      <c r="E171" s="267"/>
      <c r="F171" s="267"/>
      <c r="G171" s="267"/>
    </row>
    <row r="172" spans="5:7" ht="18" customHeight="1">
      <c r="E172" s="267"/>
      <c r="F172" s="267"/>
      <c r="G172" s="267"/>
    </row>
    <row r="173" spans="5:7" ht="18" customHeight="1">
      <c r="E173" s="267"/>
      <c r="F173" s="267"/>
      <c r="G173" s="267"/>
    </row>
    <row r="174" spans="5:7" ht="18" customHeight="1">
      <c r="E174" s="267"/>
      <c r="F174" s="267"/>
      <c r="G174" s="267"/>
    </row>
    <row r="175" spans="5:7" ht="18" customHeight="1">
      <c r="E175" s="267"/>
      <c r="F175" s="267"/>
      <c r="G175" s="267"/>
    </row>
    <row r="176" spans="5:7" ht="18" customHeight="1">
      <c r="E176" s="267"/>
      <c r="F176" s="267"/>
      <c r="G176" s="267"/>
    </row>
    <row r="177" spans="5:7" ht="18" customHeight="1">
      <c r="E177" s="267"/>
      <c r="F177" s="267"/>
      <c r="G177" s="267"/>
    </row>
    <row r="178" spans="5:7" ht="18" customHeight="1">
      <c r="E178" s="267"/>
      <c r="F178" s="267"/>
      <c r="G178" s="267"/>
    </row>
    <row r="179" spans="5:7" ht="18" customHeight="1">
      <c r="E179" s="267"/>
      <c r="F179" s="267"/>
      <c r="G179" s="267"/>
    </row>
    <row r="180" spans="5:7" ht="18" customHeight="1">
      <c r="E180" s="267"/>
      <c r="F180" s="267"/>
      <c r="G180" s="267"/>
    </row>
    <row r="181" spans="5:7" ht="18" customHeight="1">
      <c r="E181" s="267"/>
      <c r="F181" s="267"/>
      <c r="G181" s="267"/>
    </row>
    <row r="182" spans="5:7" ht="18" customHeight="1">
      <c r="E182" s="267"/>
      <c r="F182" s="267"/>
      <c r="G182" s="267"/>
    </row>
    <row r="183" spans="5:7" ht="18" customHeight="1">
      <c r="E183" s="267"/>
      <c r="F183" s="267"/>
      <c r="G183" s="267"/>
    </row>
    <row r="184" spans="5:7" ht="18" customHeight="1">
      <c r="E184" s="267"/>
      <c r="F184" s="267"/>
      <c r="G184" s="267"/>
    </row>
    <row r="185" spans="5:7" ht="18" customHeight="1">
      <c r="E185" s="267"/>
      <c r="F185" s="267"/>
      <c r="G185" s="267"/>
    </row>
    <row r="186" spans="5:7" ht="18" customHeight="1">
      <c r="E186" s="267"/>
      <c r="F186" s="267"/>
      <c r="G186" s="267"/>
    </row>
    <row r="187" spans="5:7" ht="18" customHeight="1">
      <c r="E187" s="267"/>
      <c r="F187" s="267"/>
      <c r="G187" s="267"/>
    </row>
    <row r="188" spans="5:7" ht="18" customHeight="1">
      <c r="E188" s="267"/>
      <c r="F188" s="267"/>
      <c r="G188" s="267"/>
    </row>
    <row r="189" spans="5:7" ht="18" customHeight="1">
      <c r="E189" s="267"/>
      <c r="F189" s="267"/>
      <c r="G189" s="267"/>
    </row>
    <row r="190" spans="5:7" ht="18" customHeight="1">
      <c r="E190" s="267"/>
      <c r="F190" s="267"/>
      <c r="G190" s="267"/>
    </row>
    <row r="191" spans="5:7" ht="18" customHeight="1">
      <c r="E191" s="267"/>
      <c r="F191" s="267"/>
      <c r="G191" s="267"/>
    </row>
    <row r="192" spans="5:7" ht="18" customHeight="1">
      <c r="E192" s="267"/>
      <c r="F192" s="267"/>
      <c r="G192" s="267"/>
    </row>
    <row r="193" spans="5:7" ht="18" customHeight="1">
      <c r="E193" s="267"/>
      <c r="F193" s="267"/>
      <c r="G193" s="267"/>
    </row>
    <row r="194" spans="5:7" ht="18" customHeight="1">
      <c r="E194" s="267"/>
      <c r="F194" s="267"/>
      <c r="G194" s="267"/>
    </row>
    <row r="195" spans="5:7" ht="18" customHeight="1">
      <c r="E195" s="267"/>
      <c r="F195" s="267"/>
      <c r="G195" s="267"/>
    </row>
    <row r="196" spans="5:7" ht="18" customHeight="1">
      <c r="E196" s="267"/>
      <c r="F196" s="267"/>
      <c r="G196" s="267"/>
    </row>
    <row r="197" spans="5:7" ht="18" customHeight="1">
      <c r="E197" s="267"/>
      <c r="F197" s="267"/>
      <c r="G197" s="267"/>
    </row>
    <row r="198" spans="5:7" ht="18" customHeight="1">
      <c r="E198" s="267"/>
      <c r="F198" s="267"/>
      <c r="G198" s="267"/>
    </row>
    <row r="199" spans="5:7" ht="18" customHeight="1">
      <c r="E199" s="267"/>
      <c r="F199" s="267"/>
      <c r="G199" s="267"/>
    </row>
    <row r="200" spans="5:7" ht="18" customHeight="1">
      <c r="E200" s="267"/>
      <c r="F200" s="267"/>
      <c r="G200" s="267"/>
    </row>
    <row r="201" spans="5:7" ht="18" customHeight="1">
      <c r="E201" s="267"/>
      <c r="F201" s="267"/>
      <c r="G201" s="267"/>
    </row>
    <row r="202" spans="5:7" ht="18" customHeight="1">
      <c r="E202" s="267"/>
      <c r="F202" s="267"/>
      <c r="G202" s="267"/>
    </row>
    <row r="203" spans="5:7" ht="18" customHeight="1">
      <c r="E203" s="267"/>
      <c r="F203" s="267"/>
      <c r="G203" s="267"/>
    </row>
    <row r="204" spans="5:7" ht="18" customHeight="1">
      <c r="E204" s="267"/>
      <c r="F204" s="267"/>
      <c r="G204" s="267"/>
    </row>
    <row r="205" spans="5:7" ht="18" customHeight="1">
      <c r="E205" s="267"/>
      <c r="F205" s="267"/>
      <c r="G205" s="267"/>
    </row>
    <row r="206" spans="5:7" ht="18" customHeight="1">
      <c r="E206" s="267"/>
      <c r="F206" s="267"/>
      <c r="G206" s="267"/>
    </row>
    <row r="207" spans="5:7" ht="18" customHeight="1">
      <c r="E207" s="267"/>
      <c r="F207" s="267"/>
      <c r="G207" s="267"/>
    </row>
    <row r="208" spans="5:7" ht="18" customHeight="1">
      <c r="E208" s="267"/>
      <c r="F208" s="267"/>
      <c r="G208" s="267"/>
    </row>
    <row r="209" spans="5:7" ht="18" customHeight="1">
      <c r="E209" s="267"/>
      <c r="F209" s="267"/>
      <c r="G209" s="267"/>
    </row>
    <row r="210" spans="5:7" ht="18" customHeight="1">
      <c r="E210" s="267"/>
      <c r="F210" s="267"/>
      <c r="G210" s="267"/>
    </row>
    <row r="211" spans="5:7" ht="18" customHeight="1">
      <c r="E211" s="267"/>
      <c r="F211" s="267"/>
      <c r="G211" s="267"/>
    </row>
    <row r="212" spans="5:7" ht="18" customHeight="1">
      <c r="E212" s="267"/>
      <c r="F212" s="267"/>
      <c r="G212" s="267"/>
    </row>
    <row r="213" spans="5:7" ht="18" customHeight="1">
      <c r="E213" s="267"/>
      <c r="F213" s="267"/>
      <c r="G213" s="267"/>
    </row>
    <row r="214" spans="5:7" ht="18" customHeight="1">
      <c r="E214" s="267"/>
      <c r="F214" s="267"/>
      <c r="G214" s="267"/>
    </row>
    <row r="215" spans="5:7" ht="18" customHeight="1">
      <c r="E215" s="267"/>
      <c r="F215" s="267"/>
      <c r="G215" s="267"/>
    </row>
    <row r="216" spans="5:7" ht="18" customHeight="1">
      <c r="E216" s="267"/>
      <c r="F216" s="267"/>
      <c r="G216" s="267"/>
    </row>
    <row r="217" spans="5:7" ht="18" customHeight="1">
      <c r="E217" s="267"/>
      <c r="F217" s="267"/>
      <c r="G217" s="267"/>
    </row>
    <row r="218" spans="5:7" ht="18" customHeight="1">
      <c r="E218" s="267"/>
      <c r="F218" s="267"/>
      <c r="G218" s="267"/>
    </row>
    <row r="219" spans="5:7" ht="18" customHeight="1">
      <c r="E219" s="267"/>
      <c r="F219" s="267"/>
      <c r="G219" s="267"/>
    </row>
    <row r="220" spans="5:7" ht="18" customHeight="1">
      <c r="E220" s="267"/>
      <c r="F220" s="267"/>
      <c r="G220" s="267"/>
    </row>
    <row r="221" spans="5:7" ht="18" customHeight="1">
      <c r="E221" s="267"/>
      <c r="F221" s="267"/>
      <c r="G221" s="267"/>
    </row>
    <row r="222" spans="5:7" ht="18" customHeight="1">
      <c r="E222" s="267"/>
      <c r="F222" s="267"/>
      <c r="G222" s="267"/>
    </row>
    <row r="223" spans="5:7" ht="18" customHeight="1">
      <c r="E223" s="267"/>
      <c r="F223" s="267"/>
      <c r="G223" s="267"/>
    </row>
    <row r="224" spans="5:7" ht="18" customHeight="1">
      <c r="E224" s="267"/>
      <c r="F224" s="267"/>
      <c r="G224" s="267"/>
    </row>
    <row r="225" spans="5:7" ht="18" customHeight="1">
      <c r="E225" s="267"/>
      <c r="F225" s="267"/>
      <c r="G225" s="267"/>
    </row>
    <row r="226" spans="5:7" ht="18" customHeight="1">
      <c r="E226" s="267"/>
      <c r="F226" s="267"/>
      <c r="G226" s="267"/>
    </row>
    <row r="227" spans="5:7" ht="18" customHeight="1">
      <c r="E227" s="267"/>
      <c r="F227" s="267"/>
      <c r="G227" s="267"/>
    </row>
    <row r="228" spans="5:7" ht="18" customHeight="1">
      <c r="E228" s="267"/>
      <c r="F228" s="267"/>
      <c r="G228" s="267"/>
    </row>
    <row r="229" spans="5:7" ht="18" customHeight="1">
      <c r="E229" s="267"/>
      <c r="F229" s="267"/>
      <c r="G229" s="267"/>
    </row>
    <row r="230" spans="5:7" ht="18" customHeight="1">
      <c r="E230" s="267"/>
      <c r="F230" s="267"/>
      <c r="G230" s="267"/>
    </row>
    <row r="231" spans="5:7" ht="18" customHeight="1">
      <c r="E231" s="267"/>
      <c r="F231" s="267"/>
      <c r="G231" s="267"/>
    </row>
    <row r="232" spans="5:7" ht="18" customHeight="1">
      <c r="E232" s="267"/>
      <c r="F232" s="267"/>
      <c r="G232" s="267"/>
    </row>
    <row r="233" spans="5:7" ht="18" customHeight="1">
      <c r="E233" s="267"/>
      <c r="F233" s="267"/>
      <c r="G233" s="267"/>
    </row>
    <row r="234" spans="5:7" ht="18" customHeight="1">
      <c r="E234" s="267"/>
      <c r="F234" s="267"/>
      <c r="G234" s="267"/>
    </row>
    <row r="235" spans="5:7" ht="18" customHeight="1">
      <c r="E235" s="267"/>
      <c r="F235" s="267"/>
      <c r="G235" s="267"/>
    </row>
    <row r="236" spans="5:7" ht="18" customHeight="1">
      <c r="E236" s="267"/>
      <c r="F236" s="267"/>
      <c r="G236" s="267"/>
    </row>
    <row r="237" spans="5:7" ht="18" customHeight="1">
      <c r="E237" s="267"/>
      <c r="F237" s="267"/>
      <c r="G237" s="267"/>
    </row>
    <row r="238" spans="5:7" ht="18" customHeight="1">
      <c r="E238" s="267"/>
      <c r="F238" s="267"/>
      <c r="G238" s="267"/>
    </row>
    <row r="239" spans="5:7" ht="18" customHeight="1">
      <c r="E239" s="267"/>
      <c r="F239" s="267"/>
      <c r="G239" s="267"/>
    </row>
    <row r="240" spans="5:7" ht="18" customHeight="1">
      <c r="E240" s="267"/>
      <c r="F240" s="267"/>
      <c r="G240" s="267"/>
    </row>
    <row r="241" spans="5:7" ht="18" customHeight="1">
      <c r="E241" s="267"/>
      <c r="F241" s="267"/>
      <c r="G241" s="267"/>
    </row>
    <row r="242" spans="5:7" ht="18" customHeight="1">
      <c r="E242" s="267"/>
      <c r="F242" s="267"/>
      <c r="G242" s="267"/>
    </row>
    <row r="243" spans="5:7" ht="18" customHeight="1">
      <c r="E243" s="267"/>
      <c r="F243" s="267"/>
      <c r="G243" s="267"/>
    </row>
    <row r="244" spans="5:7" ht="18" customHeight="1">
      <c r="E244" s="267"/>
      <c r="F244" s="267"/>
      <c r="G244" s="267"/>
    </row>
    <row r="245" spans="5:7" ht="18" customHeight="1">
      <c r="E245" s="267"/>
      <c r="F245" s="267"/>
      <c r="G245" s="267"/>
    </row>
    <row r="246" spans="5:7" ht="18" customHeight="1">
      <c r="E246" s="267"/>
      <c r="F246" s="267"/>
      <c r="G246" s="267"/>
    </row>
    <row r="247" spans="5:7" ht="18" customHeight="1">
      <c r="E247" s="267"/>
      <c r="F247" s="267"/>
      <c r="G247" s="267"/>
    </row>
    <row r="248" spans="5:7" ht="18" customHeight="1">
      <c r="E248" s="267"/>
      <c r="F248" s="267"/>
      <c r="G248" s="267"/>
    </row>
    <row r="249" spans="5:7" ht="18" customHeight="1">
      <c r="E249" s="267"/>
      <c r="F249" s="267"/>
      <c r="G249" s="267"/>
    </row>
    <row r="250" spans="5:7" ht="18" customHeight="1">
      <c r="E250" s="267"/>
      <c r="F250" s="267"/>
      <c r="G250" s="267"/>
    </row>
    <row r="251" spans="5:7" ht="18" customHeight="1">
      <c r="E251" s="267"/>
      <c r="F251" s="267"/>
      <c r="G251" s="267"/>
    </row>
    <row r="252" spans="5:7" ht="18" customHeight="1">
      <c r="E252" s="267"/>
      <c r="F252" s="267"/>
      <c r="G252" s="267"/>
    </row>
    <row r="253" spans="5:7" ht="18" customHeight="1">
      <c r="E253" s="267"/>
      <c r="F253" s="267"/>
      <c r="G253" s="267"/>
    </row>
    <row r="254" spans="5:7" ht="18" customHeight="1">
      <c r="E254" s="267"/>
      <c r="F254" s="267"/>
      <c r="G254" s="267"/>
    </row>
    <row r="255" spans="5:7" ht="18" customHeight="1">
      <c r="E255" s="267"/>
      <c r="F255" s="267"/>
      <c r="G255" s="267"/>
    </row>
    <row r="256" spans="5:7" ht="18" customHeight="1">
      <c r="E256" s="267"/>
      <c r="F256" s="267"/>
      <c r="G256" s="267"/>
    </row>
    <row r="257" spans="5:7" ht="18" customHeight="1">
      <c r="E257" s="267"/>
      <c r="F257" s="267"/>
      <c r="G257" s="267"/>
    </row>
    <row r="258" spans="5:7" ht="18" customHeight="1">
      <c r="E258" s="267"/>
      <c r="F258" s="267"/>
      <c r="G258" s="267"/>
    </row>
    <row r="259" spans="5:7" ht="18" customHeight="1">
      <c r="E259" s="267"/>
      <c r="F259" s="267"/>
      <c r="G259" s="267"/>
    </row>
    <row r="260" spans="5:7" ht="18" customHeight="1">
      <c r="E260" s="267"/>
      <c r="F260" s="267"/>
      <c r="G260" s="267"/>
    </row>
    <row r="261" spans="5:7" ht="18" customHeight="1">
      <c r="E261" s="267"/>
      <c r="F261" s="267"/>
      <c r="G261" s="267"/>
    </row>
    <row r="262" spans="5:7" ht="18" customHeight="1">
      <c r="E262" s="267"/>
      <c r="F262" s="267"/>
      <c r="G262" s="267"/>
    </row>
    <row r="263" spans="5:7" ht="18" customHeight="1">
      <c r="E263" s="267"/>
      <c r="F263" s="267"/>
      <c r="G263" s="267"/>
    </row>
    <row r="264" spans="5:7" ht="18" customHeight="1">
      <c r="E264" s="267"/>
      <c r="F264" s="267"/>
      <c r="G264" s="267"/>
    </row>
    <row r="265" spans="5:7" ht="18" customHeight="1">
      <c r="E265" s="267"/>
      <c r="F265" s="267"/>
      <c r="G265" s="267"/>
    </row>
    <row r="266" spans="5:7" ht="18" customHeight="1">
      <c r="E266" s="267"/>
      <c r="F266" s="267"/>
      <c r="G266" s="267"/>
    </row>
    <row r="267" spans="5:7" ht="18" customHeight="1">
      <c r="E267" s="267"/>
      <c r="F267" s="267"/>
      <c r="G267" s="267"/>
    </row>
    <row r="268" spans="5:7" ht="18" customHeight="1">
      <c r="E268" s="267"/>
      <c r="F268" s="267"/>
      <c r="G268" s="267"/>
    </row>
    <row r="269" spans="5:7" ht="18" customHeight="1">
      <c r="E269" s="267"/>
      <c r="F269" s="267"/>
      <c r="G269" s="267"/>
    </row>
    <row r="270" spans="5:7" ht="18" customHeight="1">
      <c r="E270" s="267"/>
      <c r="F270" s="267"/>
      <c r="G270" s="267"/>
    </row>
    <row r="271" spans="5:7" ht="18" customHeight="1">
      <c r="E271" s="267"/>
      <c r="F271" s="267"/>
      <c r="G271" s="267"/>
    </row>
    <row r="272" spans="5:7" ht="18" customHeight="1">
      <c r="E272" s="267"/>
      <c r="F272" s="267"/>
      <c r="G272" s="267"/>
    </row>
    <row r="273" spans="5:7" ht="18" customHeight="1">
      <c r="E273" s="267"/>
      <c r="F273" s="267"/>
      <c r="G273" s="267"/>
    </row>
    <row r="274" spans="5:7" ht="18" customHeight="1">
      <c r="E274" s="267"/>
      <c r="F274" s="267"/>
      <c r="G274" s="267"/>
    </row>
    <row r="275" spans="5:7" ht="18" customHeight="1">
      <c r="E275" s="267"/>
      <c r="F275" s="267"/>
      <c r="G275" s="267"/>
    </row>
    <row r="276" spans="5:7" ht="18" customHeight="1">
      <c r="E276" s="267"/>
      <c r="F276" s="267"/>
      <c r="G276" s="267"/>
    </row>
    <row r="277" spans="5:7" ht="18" customHeight="1">
      <c r="E277" s="267"/>
      <c r="F277" s="267"/>
      <c r="G277" s="267"/>
    </row>
    <row r="278" spans="5:7" ht="18" customHeight="1">
      <c r="E278" s="267"/>
      <c r="F278" s="267"/>
      <c r="G278" s="267"/>
    </row>
    <row r="279" spans="5:7" ht="18" customHeight="1">
      <c r="E279" s="267"/>
      <c r="F279" s="267"/>
      <c r="G279" s="267"/>
    </row>
    <row r="280" spans="5:7" ht="18" customHeight="1">
      <c r="E280" s="267"/>
      <c r="F280" s="267"/>
      <c r="G280" s="267"/>
    </row>
    <row r="281" spans="5:7" ht="18" customHeight="1">
      <c r="E281" s="267"/>
      <c r="F281" s="267"/>
      <c r="G281" s="267"/>
    </row>
    <row r="282" spans="5:7" ht="18" customHeight="1">
      <c r="E282" s="267"/>
      <c r="F282" s="267"/>
      <c r="G282" s="267"/>
    </row>
    <row r="283" spans="5:7" ht="18" customHeight="1">
      <c r="E283" s="267"/>
      <c r="F283" s="267"/>
      <c r="G283" s="267"/>
    </row>
    <row r="284" spans="5:7" ht="18" customHeight="1">
      <c r="E284" s="267"/>
      <c r="F284" s="267"/>
      <c r="G284" s="267"/>
    </row>
    <row r="285" spans="5:7" ht="18" customHeight="1">
      <c r="E285" s="267"/>
      <c r="F285" s="267"/>
      <c r="G285" s="267"/>
    </row>
    <row r="286" spans="5:7" ht="18" customHeight="1">
      <c r="E286" s="267"/>
      <c r="F286" s="267"/>
      <c r="G286" s="267"/>
    </row>
    <row r="287" spans="5:7" ht="18" customHeight="1">
      <c r="E287" s="267"/>
      <c r="F287" s="267"/>
      <c r="G287" s="267"/>
    </row>
    <row r="288" spans="5:7" ht="18" customHeight="1">
      <c r="E288" s="267"/>
      <c r="F288" s="267"/>
      <c r="G288" s="267"/>
    </row>
    <row r="289" spans="5:7" ht="18" customHeight="1">
      <c r="E289" s="267"/>
      <c r="F289" s="267"/>
      <c r="G289" s="267"/>
    </row>
    <row r="290" spans="5:7" ht="18" customHeight="1">
      <c r="E290" s="267"/>
      <c r="F290" s="267"/>
      <c r="G290" s="267"/>
    </row>
    <row r="291" spans="5:7" ht="18" customHeight="1">
      <c r="E291" s="267"/>
      <c r="F291" s="267"/>
      <c r="G291" s="267"/>
    </row>
    <row r="292" spans="5:7" ht="18" customHeight="1">
      <c r="E292" s="267"/>
      <c r="F292" s="267"/>
      <c r="G292" s="267"/>
    </row>
    <row r="293" spans="5:7" ht="18" customHeight="1">
      <c r="E293" s="267"/>
      <c r="F293" s="267"/>
      <c r="G293" s="267"/>
    </row>
    <row r="294" spans="5:7" ht="18" customHeight="1">
      <c r="E294" s="267"/>
      <c r="F294" s="267"/>
      <c r="G294" s="267"/>
    </row>
    <row r="295" spans="5:7" ht="18" customHeight="1">
      <c r="E295" s="267"/>
      <c r="F295" s="267"/>
      <c r="G295" s="267"/>
    </row>
    <row r="296" spans="5:7" ht="18" customHeight="1">
      <c r="E296" s="267"/>
      <c r="F296" s="267"/>
      <c r="G296" s="267"/>
    </row>
    <row r="297" spans="5:7" ht="18" customHeight="1">
      <c r="E297" s="267"/>
      <c r="F297" s="267"/>
      <c r="G297" s="267"/>
    </row>
    <row r="298" spans="5:7" ht="18" customHeight="1">
      <c r="E298" s="267"/>
      <c r="F298" s="267"/>
      <c r="G298" s="267"/>
    </row>
    <row r="299" spans="5:7" ht="18" customHeight="1">
      <c r="E299" s="267"/>
      <c r="F299" s="267"/>
      <c r="G299" s="267"/>
    </row>
    <row r="300" spans="5:7" ht="18" customHeight="1">
      <c r="E300" s="267"/>
      <c r="F300" s="267"/>
      <c r="G300" s="267"/>
    </row>
    <row r="301" spans="5:7" ht="18" customHeight="1">
      <c r="E301" s="267"/>
      <c r="F301" s="267"/>
      <c r="G301" s="267"/>
    </row>
    <row r="302" spans="5:7" ht="18" customHeight="1">
      <c r="E302" s="267"/>
      <c r="F302" s="267"/>
      <c r="G302" s="267"/>
    </row>
    <row r="303" spans="5:7" ht="18" customHeight="1">
      <c r="E303" s="267"/>
      <c r="F303" s="267"/>
      <c r="G303" s="267"/>
    </row>
    <row r="304" spans="5:7" ht="18" customHeight="1">
      <c r="E304" s="267"/>
      <c r="F304" s="267"/>
      <c r="G304" s="267"/>
    </row>
    <row r="305" spans="5:7" ht="18" customHeight="1">
      <c r="E305" s="267"/>
      <c r="F305" s="267"/>
      <c r="G305" s="267"/>
    </row>
    <row r="306" spans="5:7" ht="18" customHeight="1">
      <c r="E306" s="267"/>
      <c r="F306" s="267"/>
      <c r="G306" s="267"/>
    </row>
    <row r="307" spans="5:7" ht="18" customHeight="1">
      <c r="E307" s="267"/>
      <c r="F307" s="267"/>
      <c r="G307" s="267"/>
    </row>
    <row r="308" spans="5:7" ht="18" customHeight="1">
      <c r="E308" s="267"/>
      <c r="F308" s="267"/>
      <c r="G308" s="267"/>
    </row>
    <row r="309" spans="5:7" ht="18" customHeight="1">
      <c r="E309" s="267"/>
      <c r="F309" s="267"/>
      <c r="G309" s="267"/>
    </row>
    <row r="310" spans="5:7" ht="18" customHeight="1">
      <c r="E310" s="267"/>
      <c r="F310" s="267"/>
      <c r="G310" s="267"/>
    </row>
    <row r="311" spans="5:7" ht="18" customHeight="1">
      <c r="E311" s="267"/>
      <c r="F311" s="267"/>
      <c r="G311" s="267"/>
    </row>
    <row r="312" spans="5:7" ht="18" customHeight="1">
      <c r="E312" s="267"/>
      <c r="F312" s="267"/>
      <c r="G312" s="267"/>
    </row>
    <row r="313" spans="5:7" ht="18" customHeight="1">
      <c r="E313" s="267"/>
      <c r="F313" s="267"/>
      <c r="G313" s="267"/>
    </row>
    <row r="314" spans="5:7" ht="18" customHeight="1">
      <c r="E314" s="267"/>
      <c r="F314" s="267"/>
      <c r="G314" s="267"/>
    </row>
    <row r="315" spans="5:7" ht="18" customHeight="1">
      <c r="E315" s="267"/>
      <c r="F315" s="267"/>
      <c r="G315" s="267"/>
    </row>
    <row r="316" spans="5:7" ht="18" customHeight="1">
      <c r="E316" s="267"/>
      <c r="F316" s="267"/>
      <c r="G316" s="267"/>
    </row>
    <row r="317" spans="5:7" ht="18" customHeight="1">
      <c r="E317" s="267"/>
      <c r="F317" s="267"/>
      <c r="G317" s="267"/>
    </row>
    <row r="318" spans="5:7" ht="18" customHeight="1">
      <c r="E318" s="267"/>
      <c r="F318" s="267"/>
      <c r="G318" s="267"/>
    </row>
    <row r="319" spans="5:7" ht="18" customHeight="1">
      <c r="E319" s="267"/>
      <c r="F319" s="267"/>
      <c r="G319" s="267"/>
    </row>
    <row r="320" spans="5:7" ht="18" customHeight="1">
      <c r="E320" s="267"/>
      <c r="F320" s="267"/>
      <c r="G320" s="267"/>
    </row>
    <row r="321" spans="5:7" ht="18" customHeight="1">
      <c r="E321" s="267"/>
      <c r="F321" s="267"/>
      <c r="G321" s="267"/>
    </row>
    <row r="322" spans="5:7" ht="18" customHeight="1">
      <c r="E322" s="267"/>
      <c r="F322" s="267"/>
      <c r="G322" s="267"/>
    </row>
    <row r="323" spans="5:7" ht="18" customHeight="1">
      <c r="E323" s="267"/>
      <c r="F323" s="267"/>
      <c r="G323" s="267"/>
    </row>
    <row r="324" spans="5:7" ht="18" customHeight="1">
      <c r="E324" s="267"/>
      <c r="F324" s="267"/>
      <c r="G324" s="267"/>
    </row>
    <row r="325" spans="5:7" ht="18" customHeight="1">
      <c r="E325" s="267"/>
      <c r="F325" s="267"/>
      <c r="G325" s="267"/>
    </row>
    <row r="326" spans="5:7" ht="18" customHeight="1">
      <c r="E326" s="267"/>
      <c r="F326" s="267"/>
      <c r="G326" s="267"/>
    </row>
    <row r="327" spans="5:7" ht="18" customHeight="1">
      <c r="E327" s="267"/>
      <c r="F327" s="267"/>
      <c r="G327" s="267"/>
    </row>
    <row r="328" spans="5:7" ht="18" customHeight="1">
      <c r="E328" s="267"/>
      <c r="F328" s="267"/>
      <c r="G328" s="267"/>
    </row>
    <row r="329" spans="5:7" ht="18" customHeight="1">
      <c r="E329" s="267"/>
      <c r="F329" s="267"/>
      <c r="G329" s="267"/>
    </row>
    <row r="330" spans="5:7" ht="18" customHeight="1">
      <c r="E330" s="267"/>
      <c r="F330" s="267"/>
      <c r="G330" s="267"/>
    </row>
    <row r="331" spans="5:7" ht="18" customHeight="1">
      <c r="E331" s="267"/>
      <c r="F331" s="267"/>
      <c r="G331" s="267"/>
    </row>
    <row r="332" spans="5:7" ht="18" customHeight="1">
      <c r="E332" s="267"/>
      <c r="F332" s="267"/>
      <c r="G332" s="267"/>
    </row>
    <row r="333" spans="5:7" ht="18" customHeight="1">
      <c r="E333" s="267"/>
      <c r="F333" s="267"/>
      <c r="G333" s="267"/>
    </row>
    <row r="334" spans="5:7" ht="18" customHeight="1">
      <c r="E334" s="267"/>
      <c r="F334" s="267"/>
      <c r="G334" s="267"/>
    </row>
    <row r="335" spans="5:7" ht="18" customHeight="1">
      <c r="E335" s="267"/>
      <c r="F335" s="267"/>
      <c r="G335" s="267"/>
    </row>
    <row r="336" spans="5:7" ht="18" customHeight="1">
      <c r="E336" s="267"/>
      <c r="F336" s="267"/>
      <c r="G336" s="267"/>
    </row>
    <row r="337" spans="5:7" ht="18" customHeight="1">
      <c r="E337" s="267"/>
      <c r="F337" s="267"/>
      <c r="G337" s="267"/>
    </row>
    <row r="338" spans="5:7" ht="18" customHeight="1">
      <c r="E338" s="267"/>
      <c r="F338" s="267"/>
      <c r="G338" s="267"/>
    </row>
    <row r="339" spans="5:7" ht="18" customHeight="1">
      <c r="E339" s="267"/>
      <c r="F339" s="267"/>
      <c r="G339" s="267"/>
    </row>
    <row r="340" spans="5:7" ht="18" customHeight="1">
      <c r="E340" s="267"/>
      <c r="F340" s="267"/>
      <c r="G340" s="267"/>
    </row>
    <row r="341" spans="5:7" ht="18" customHeight="1">
      <c r="E341" s="267"/>
      <c r="F341" s="267"/>
      <c r="G341" s="267"/>
    </row>
    <row r="342" spans="5:7" ht="18" customHeight="1">
      <c r="E342" s="267"/>
      <c r="F342" s="267"/>
      <c r="G342" s="267"/>
    </row>
    <row r="343" spans="5:7" ht="18" customHeight="1">
      <c r="E343" s="267"/>
      <c r="F343" s="267"/>
      <c r="G343" s="267"/>
    </row>
    <row r="344" spans="5:7" ht="18" customHeight="1">
      <c r="E344" s="267"/>
      <c r="F344" s="267"/>
      <c r="G344" s="267"/>
    </row>
    <row r="345" spans="5:7" ht="18" customHeight="1">
      <c r="E345" s="267"/>
      <c r="F345" s="267"/>
      <c r="G345" s="267"/>
    </row>
    <row r="346" spans="5:7" ht="18" customHeight="1">
      <c r="E346" s="267"/>
      <c r="F346" s="267"/>
      <c r="G346" s="267"/>
    </row>
    <row r="347" spans="5:7" ht="18" customHeight="1">
      <c r="E347" s="267"/>
      <c r="F347" s="267"/>
      <c r="G347" s="267"/>
    </row>
    <row r="348" spans="5:7" ht="18" customHeight="1">
      <c r="E348" s="267"/>
      <c r="F348" s="267"/>
      <c r="G348" s="267"/>
    </row>
    <row r="349" spans="5:7" ht="18" customHeight="1">
      <c r="E349" s="267"/>
      <c r="F349" s="267"/>
      <c r="G349" s="267"/>
    </row>
    <row r="350" spans="5:7" ht="18" customHeight="1">
      <c r="E350" s="267"/>
      <c r="F350" s="267"/>
      <c r="G350" s="267"/>
    </row>
    <row r="351" spans="5:7" ht="18" customHeight="1">
      <c r="E351" s="267"/>
      <c r="F351" s="267"/>
      <c r="G351" s="267"/>
    </row>
    <row r="352" spans="5:7" ht="18" customHeight="1">
      <c r="E352" s="267"/>
      <c r="F352" s="267"/>
      <c r="G352" s="267"/>
    </row>
    <row r="353" spans="5:7" ht="18" customHeight="1">
      <c r="E353" s="267"/>
      <c r="F353" s="267"/>
      <c r="G353" s="267"/>
    </row>
    <row r="354" spans="5:7" ht="18" customHeight="1">
      <c r="E354" s="267"/>
      <c r="F354" s="267"/>
      <c r="G354" s="267"/>
    </row>
    <row r="355" spans="5:7" ht="18" customHeight="1">
      <c r="E355" s="267"/>
      <c r="F355" s="267"/>
      <c r="G355" s="267"/>
    </row>
    <row r="356" spans="5:7" ht="18" customHeight="1">
      <c r="E356" s="267"/>
      <c r="F356" s="267"/>
      <c r="G356" s="267"/>
    </row>
    <row r="357" spans="5:7" ht="18" customHeight="1">
      <c r="E357" s="267"/>
      <c r="F357" s="267"/>
      <c r="G357" s="267"/>
    </row>
    <row r="358" spans="5:7" ht="18" customHeight="1">
      <c r="E358" s="267"/>
      <c r="F358" s="267"/>
      <c r="G358" s="267"/>
    </row>
    <row r="359" spans="5:7" ht="18" customHeight="1">
      <c r="E359" s="267"/>
      <c r="F359" s="267"/>
      <c r="G359" s="267"/>
    </row>
    <row r="360" spans="5:7" ht="18" customHeight="1">
      <c r="E360" s="267"/>
      <c r="F360" s="267"/>
      <c r="G360" s="267"/>
    </row>
    <row r="361" spans="5:7" ht="18" customHeight="1">
      <c r="E361" s="267"/>
      <c r="F361" s="267"/>
      <c r="G361" s="267"/>
    </row>
    <row r="362" spans="5:7" ht="18" customHeight="1">
      <c r="E362" s="267"/>
      <c r="F362" s="267"/>
      <c r="G362" s="267"/>
    </row>
    <row r="363" spans="5:7" ht="18" customHeight="1">
      <c r="E363" s="267"/>
      <c r="F363" s="267"/>
      <c r="G363" s="267"/>
    </row>
    <row r="364" spans="5:7" ht="18" customHeight="1">
      <c r="E364" s="267"/>
      <c r="F364" s="267"/>
      <c r="G364" s="267"/>
    </row>
    <row r="365" spans="5:7" ht="18" customHeight="1">
      <c r="E365" s="267"/>
      <c r="F365" s="267"/>
      <c r="G365" s="267"/>
    </row>
    <row r="366" spans="5:7" ht="18" customHeight="1">
      <c r="E366" s="267"/>
      <c r="F366" s="267"/>
      <c r="G366" s="267"/>
    </row>
    <row r="367" spans="5:7" ht="18" customHeight="1">
      <c r="E367" s="267"/>
      <c r="F367" s="267"/>
      <c r="G367" s="267"/>
    </row>
    <row r="368" spans="5:7" ht="18" customHeight="1">
      <c r="E368" s="267"/>
      <c r="F368" s="267"/>
      <c r="G368" s="267"/>
    </row>
    <row r="369" spans="5:7" ht="18" customHeight="1">
      <c r="E369" s="267"/>
      <c r="F369" s="267"/>
      <c r="G369" s="267"/>
    </row>
    <row r="370" spans="5:7" ht="18" customHeight="1">
      <c r="E370" s="267"/>
      <c r="F370" s="267"/>
      <c r="G370" s="267"/>
    </row>
    <row r="371" spans="5:7" ht="18" customHeight="1">
      <c r="E371" s="267"/>
      <c r="F371" s="267"/>
      <c r="G371" s="267"/>
    </row>
    <row r="372" spans="5:7" ht="18" customHeight="1">
      <c r="E372" s="267"/>
      <c r="F372" s="267"/>
      <c r="G372" s="267"/>
    </row>
    <row r="373" spans="5:7" ht="18" customHeight="1">
      <c r="E373" s="267"/>
      <c r="F373" s="267"/>
      <c r="G373" s="267"/>
    </row>
    <row r="374" spans="5:7" ht="18" customHeight="1">
      <c r="E374" s="267"/>
      <c r="F374" s="267"/>
      <c r="G374" s="267"/>
    </row>
    <row r="375" spans="5:7" ht="18" customHeight="1">
      <c r="E375" s="267"/>
      <c r="F375" s="267"/>
      <c r="G375" s="267"/>
    </row>
    <row r="376" spans="5:7" ht="18" customHeight="1">
      <c r="E376" s="267"/>
      <c r="F376" s="267"/>
      <c r="G376" s="267"/>
    </row>
    <row r="377" spans="5:7" ht="18" customHeight="1">
      <c r="E377" s="267"/>
      <c r="F377" s="267"/>
      <c r="G377" s="267"/>
    </row>
    <row r="378" spans="5:7" ht="18" customHeight="1">
      <c r="E378" s="267"/>
      <c r="F378" s="267"/>
      <c r="G378" s="267"/>
    </row>
    <row r="379" spans="5:7" ht="18" customHeight="1">
      <c r="E379" s="267"/>
      <c r="F379" s="267"/>
      <c r="G379" s="267"/>
    </row>
    <row r="380" spans="5:7" ht="18" customHeight="1">
      <c r="E380" s="267"/>
      <c r="F380" s="267"/>
      <c r="G380" s="267"/>
    </row>
    <row r="381" spans="5:7" ht="18" customHeight="1">
      <c r="E381" s="267"/>
      <c r="F381" s="267"/>
      <c r="G381" s="267"/>
    </row>
    <row r="382" spans="5:7" ht="18" customHeight="1">
      <c r="E382" s="267"/>
      <c r="F382" s="267"/>
      <c r="G382" s="267"/>
    </row>
    <row r="383" spans="5:7" ht="18" customHeight="1">
      <c r="E383" s="267"/>
      <c r="F383" s="267"/>
      <c r="G383" s="267"/>
    </row>
    <row r="384" spans="5:7" ht="18" customHeight="1">
      <c r="E384" s="267"/>
      <c r="F384" s="267"/>
      <c r="G384" s="267"/>
    </row>
    <row r="385" spans="5:7" ht="18" customHeight="1">
      <c r="E385" s="267"/>
      <c r="F385" s="267"/>
      <c r="G385" s="267"/>
    </row>
    <row r="386" spans="5:7" ht="18" customHeight="1">
      <c r="E386" s="267"/>
      <c r="F386" s="267"/>
      <c r="G386" s="267"/>
    </row>
    <row r="387" spans="5:7" ht="18" customHeight="1">
      <c r="E387" s="267"/>
      <c r="F387" s="267"/>
      <c r="G387" s="267"/>
    </row>
    <row r="388" spans="5:7" ht="18" customHeight="1">
      <c r="E388" s="267"/>
      <c r="F388" s="267"/>
      <c r="G388" s="267"/>
    </row>
    <row r="389" spans="5:7" ht="18" customHeight="1">
      <c r="E389" s="267"/>
      <c r="F389" s="267"/>
      <c r="G389" s="267"/>
    </row>
    <row r="390" spans="5:7" ht="18" customHeight="1">
      <c r="E390" s="267"/>
      <c r="F390" s="267"/>
      <c r="G390" s="267"/>
    </row>
    <row r="391" spans="5:7" ht="18" customHeight="1">
      <c r="E391" s="267"/>
      <c r="F391" s="267"/>
      <c r="G391" s="267"/>
    </row>
    <row r="392" spans="5:7" ht="18" customHeight="1">
      <c r="E392" s="267"/>
      <c r="F392" s="267"/>
      <c r="G392" s="267"/>
    </row>
    <row r="393" spans="5:7" ht="18" customHeight="1">
      <c r="E393" s="267"/>
      <c r="F393" s="267"/>
      <c r="G393" s="267"/>
    </row>
    <row r="394" spans="5:7" ht="18" customHeight="1">
      <c r="E394" s="267"/>
      <c r="F394" s="267"/>
      <c r="G394" s="267"/>
    </row>
    <row r="395" spans="5:7" ht="18" customHeight="1">
      <c r="E395" s="267"/>
      <c r="F395" s="267"/>
      <c r="G395" s="267"/>
    </row>
    <row r="396" spans="5:7" ht="18" customHeight="1">
      <c r="E396" s="267"/>
      <c r="F396" s="267"/>
      <c r="G396" s="267"/>
    </row>
    <row r="397" spans="5:7" ht="18" customHeight="1">
      <c r="E397" s="267"/>
      <c r="F397" s="267"/>
      <c r="G397" s="267"/>
    </row>
    <row r="398" spans="5:7" ht="18" customHeight="1">
      <c r="E398" s="267"/>
      <c r="F398" s="267"/>
      <c r="G398" s="267"/>
    </row>
    <row r="399" spans="5:7" ht="18" customHeight="1">
      <c r="E399" s="267"/>
      <c r="F399" s="267"/>
      <c r="G399" s="267"/>
    </row>
    <row r="400" spans="5:7" ht="18" customHeight="1">
      <c r="E400" s="267"/>
      <c r="F400" s="267"/>
      <c r="G400" s="267"/>
    </row>
    <row r="401" spans="5:7" ht="18" customHeight="1">
      <c r="E401" s="267"/>
      <c r="F401" s="267"/>
      <c r="G401" s="267"/>
    </row>
    <row r="402" spans="5:7" ht="18" customHeight="1">
      <c r="E402" s="267"/>
      <c r="F402" s="267"/>
      <c r="G402" s="267"/>
    </row>
    <row r="403" spans="5:7" ht="18" customHeight="1">
      <c r="E403" s="267"/>
      <c r="F403" s="267"/>
      <c r="G403" s="267"/>
    </row>
    <row r="404" spans="5:7" ht="18" customHeight="1">
      <c r="E404" s="267"/>
      <c r="F404" s="267"/>
      <c r="G404" s="267"/>
    </row>
    <row r="405" spans="5:7" ht="18" customHeight="1">
      <c r="E405" s="267"/>
      <c r="F405" s="267"/>
      <c r="G405" s="267"/>
    </row>
    <row r="406" spans="5:7" ht="18" customHeight="1">
      <c r="E406" s="267"/>
      <c r="F406" s="267"/>
      <c r="G406" s="267"/>
    </row>
    <row r="407" spans="5:7" ht="18" customHeight="1">
      <c r="E407" s="267"/>
      <c r="F407" s="267"/>
      <c r="G407" s="267"/>
    </row>
    <row r="408" spans="5:7" ht="18" customHeight="1">
      <c r="E408" s="267"/>
      <c r="F408" s="267"/>
      <c r="G408" s="267"/>
    </row>
    <row r="409" spans="5:7" ht="18" customHeight="1">
      <c r="E409" s="267"/>
      <c r="F409" s="267"/>
      <c r="G409" s="267"/>
    </row>
    <row r="410" spans="5:7" ht="18" customHeight="1">
      <c r="E410" s="267"/>
      <c r="F410" s="267"/>
      <c r="G410" s="267"/>
    </row>
    <row r="411" spans="5:7" ht="18" customHeight="1">
      <c r="E411" s="267"/>
      <c r="F411" s="267"/>
      <c r="G411" s="267"/>
    </row>
    <row r="412" spans="5:7" ht="18" customHeight="1">
      <c r="E412" s="267"/>
      <c r="F412" s="267"/>
      <c r="G412" s="267"/>
    </row>
    <row r="413" spans="5:7" ht="18" customHeight="1">
      <c r="E413" s="267"/>
      <c r="F413" s="267"/>
      <c r="G413" s="267"/>
    </row>
    <row r="414" spans="5:7" ht="18" customHeight="1">
      <c r="E414" s="267"/>
      <c r="F414" s="267"/>
      <c r="G414" s="267"/>
    </row>
    <row r="415" spans="5:7" ht="18" customHeight="1">
      <c r="E415" s="267"/>
      <c r="F415" s="267"/>
      <c r="G415" s="267"/>
    </row>
    <row r="416" spans="5:7" ht="18" customHeight="1">
      <c r="E416" s="267"/>
      <c r="F416" s="267"/>
      <c r="G416" s="267"/>
    </row>
    <row r="417" spans="5:7" ht="18" customHeight="1">
      <c r="E417" s="267"/>
      <c r="F417" s="267"/>
      <c r="G417" s="267"/>
    </row>
    <row r="418" spans="5:7" ht="18" customHeight="1">
      <c r="E418" s="267"/>
      <c r="F418" s="267"/>
      <c r="G418" s="267"/>
    </row>
    <row r="419" spans="5:7" ht="18" customHeight="1">
      <c r="E419" s="267"/>
      <c r="F419" s="267"/>
      <c r="G419" s="267"/>
    </row>
    <row r="420" spans="5:7" ht="18" customHeight="1">
      <c r="E420" s="267"/>
      <c r="F420" s="267"/>
      <c r="G420" s="267"/>
    </row>
    <row r="421" spans="5:7" ht="18" customHeight="1">
      <c r="E421" s="267"/>
      <c r="F421" s="267"/>
      <c r="G421" s="267"/>
    </row>
    <row r="422" spans="5:7" ht="18" customHeight="1">
      <c r="E422" s="267"/>
      <c r="F422" s="267"/>
      <c r="G422" s="267"/>
    </row>
    <row r="423" spans="5:7" ht="18" customHeight="1">
      <c r="E423" s="267"/>
      <c r="F423" s="267"/>
      <c r="G423" s="267"/>
    </row>
    <row r="424" spans="5:7" ht="18" customHeight="1">
      <c r="E424" s="267"/>
      <c r="F424" s="267"/>
      <c r="G424" s="267"/>
    </row>
    <row r="425" spans="5:7" ht="18" customHeight="1">
      <c r="E425" s="267"/>
      <c r="F425" s="267"/>
      <c r="G425" s="267"/>
    </row>
    <row r="426" spans="5:7" ht="18" customHeight="1">
      <c r="E426" s="267"/>
      <c r="F426" s="267"/>
      <c r="G426" s="267"/>
    </row>
    <row r="427" spans="5:7" ht="18" customHeight="1">
      <c r="E427" s="267"/>
      <c r="F427" s="267"/>
      <c r="G427" s="267"/>
    </row>
    <row r="428" spans="5:7" ht="18" customHeight="1">
      <c r="E428" s="267"/>
      <c r="F428" s="267"/>
      <c r="G428" s="267"/>
    </row>
    <row r="429" spans="5:7" ht="18" customHeight="1">
      <c r="E429" s="267"/>
      <c r="F429" s="267"/>
      <c r="G429" s="267"/>
    </row>
    <row r="430" spans="5:7" ht="18" customHeight="1">
      <c r="E430" s="267"/>
      <c r="F430" s="267"/>
      <c r="G430" s="267"/>
    </row>
    <row r="431" spans="5:7" ht="18" customHeight="1">
      <c r="E431" s="267"/>
      <c r="F431" s="267"/>
      <c r="G431" s="267"/>
    </row>
    <row r="432" spans="5:7" ht="18" customHeight="1">
      <c r="E432" s="267"/>
      <c r="F432" s="267"/>
      <c r="G432" s="267"/>
    </row>
    <row r="433" spans="5:7" ht="18" customHeight="1">
      <c r="E433" s="267"/>
      <c r="F433" s="267"/>
      <c r="G433" s="267"/>
    </row>
    <row r="434" spans="5:7" ht="18" customHeight="1">
      <c r="E434" s="267"/>
      <c r="F434" s="267"/>
      <c r="G434" s="267"/>
    </row>
    <row r="435" spans="5:7" ht="18" customHeight="1">
      <c r="E435" s="267"/>
      <c r="F435" s="267"/>
      <c r="G435" s="267"/>
    </row>
    <row r="436" spans="5:7" ht="18" customHeight="1">
      <c r="E436" s="267"/>
      <c r="F436" s="267"/>
      <c r="G436" s="267"/>
    </row>
    <row r="437" spans="5:7" ht="18" customHeight="1">
      <c r="E437" s="267"/>
      <c r="F437" s="267"/>
      <c r="G437" s="267"/>
    </row>
    <row r="438" spans="5:7" ht="18" customHeight="1">
      <c r="E438" s="267"/>
      <c r="F438" s="267"/>
      <c r="G438" s="267"/>
    </row>
    <row r="439" spans="5:7" ht="18" customHeight="1">
      <c r="E439" s="267"/>
      <c r="F439" s="267"/>
      <c r="G439" s="267"/>
    </row>
    <row r="440" spans="5:7" ht="18" customHeight="1">
      <c r="E440" s="267"/>
      <c r="F440" s="267"/>
      <c r="G440" s="267"/>
    </row>
    <row r="441" spans="5:7" ht="18" customHeight="1">
      <c r="E441" s="267"/>
      <c r="F441" s="267"/>
      <c r="G441" s="267"/>
    </row>
    <row r="442" spans="5:7" ht="18" customHeight="1">
      <c r="E442" s="267"/>
      <c r="F442" s="267"/>
      <c r="G442" s="267"/>
    </row>
    <row r="443" spans="5:7" ht="18" customHeight="1">
      <c r="E443" s="267"/>
      <c r="F443" s="267"/>
      <c r="G443" s="267"/>
    </row>
    <row r="444" spans="5:7" ht="18" customHeight="1">
      <c r="E444" s="267"/>
      <c r="F444" s="267"/>
      <c r="G444" s="267"/>
    </row>
    <row r="445" spans="5:7" ht="18" customHeight="1">
      <c r="E445" s="267"/>
      <c r="F445" s="267"/>
      <c r="G445" s="267"/>
    </row>
    <row r="446" spans="5:7" ht="18" customHeight="1">
      <c r="E446" s="267"/>
      <c r="F446" s="267"/>
      <c r="G446" s="267"/>
    </row>
    <row r="447" spans="5:7" ht="18" customHeight="1">
      <c r="E447" s="267"/>
      <c r="F447" s="267"/>
      <c r="G447" s="267"/>
    </row>
    <row r="448" spans="5:7" ht="18" customHeight="1">
      <c r="E448" s="267"/>
      <c r="F448" s="267"/>
      <c r="G448" s="267"/>
    </row>
    <row r="449" spans="5:7" ht="18" customHeight="1">
      <c r="E449" s="267"/>
      <c r="F449" s="267"/>
      <c r="G449" s="267"/>
    </row>
    <row r="450" spans="5:7" ht="18" customHeight="1">
      <c r="E450" s="267"/>
      <c r="F450" s="267"/>
      <c r="G450" s="267"/>
    </row>
    <row r="451" spans="5:7" ht="18" customHeight="1">
      <c r="E451" s="267"/>
      <c r="F451" s="267"/>
      <c r="G451" s="267"/>
    </row>
    <row r="452" spans="5:7" ht="18" customHeight="1">
      <c r="E452" s="267"/>
      <c r="F452" s="267"/>
      <c r="G452" s="267"/>
    </row>
    <row r="453" spans="5:7" ht="18" customHeight="1">
      <c r="E453" s="267"/>
      <c r="F453" s="267"/>
      <c r="G453" s="267"/>
    </row>
    <row r="454" spans="5:7" ht="18" customHeight="1">
      <c r="E454" s="267"/>
      <c r="F454" s="267"/>
      <c r="G454" s="267"/>
    </row>
    <row r="455" spans="5:7" ht="18" customHeight="1">
      <c r="E455" s="267"/>
      <c r="F455" s="267"/>
      <c r="G455" s="267"/>
    </row>
    <row r="456" spans="5:7" ht="18" customHeight="1">
      <c r="E456" s="267"/>
      <c r="F456" s="267"/>
      <c r="G456" s="267"/>
    </row>
    <row r="457" spans="5:7" ht="18" customHeight="1">
      <c r="E457" s="267"/>
      <c r="F457" s="267"/>
      <c r="G457" s="267"/>
    </row>
    <row r="458" spans="5:7" ht="18" customHeight="1">
      <c r="E458" s="267"/>
      <c r="F458" s="267"/>
      <c r="G458" s="267"/>
    </row>
    <row r="459" spans="5:7" ht="18" customHeight="1">
      <c r="E459" s="267"/>
      <c r="F459" s="267"/>
      <c r="G459" s="267"/>
    </row>
    <row r="460" spans="5:7" ht="18" customHeight="1">
      <c r="E460" s="267"/>
      <c r="F460" s="267"/>
      <c r="G460" s="267"/>
    </row>
    <row r="461" spans="5:7" ht="18" customHeight="1">
      <c r="E461" s="267"/>
      <c r="F461" s="267"/>
      <c r="G461" s="267"/>
    </row>
    <row r="462" spans="5:7" ht="18" customHeight="1">
      <c r="E462" s="267"/>
      <c r="F462" s="267"/>
      <c r="G462" s="267"/>
    </row>
    <row r="463" spans="5:7" ht="18" customHeight="1">
      <c r="E463" s="267"/>
      <c r="F463" s="267"/>
      <c r="G463" s="267"/>
    </row>
    <row r="464" spans="5:7" ht="18" customHeight="1">
      <c r="E464" s="267"/>
      <c r="F464" s="267"/>
      <c r="G464" s="267"/>
    </row>
    <row r="465" spans="5:7" ht="18" customHeight="1">
      <c r="E465" s="267"/>
      <c r="F465" s="267"/>
      <c r="G465" s="267"/>
    </row>
    <row r="466" spans="5:7" ht="18" customHeight="1">
      <c r="E466" s="267"/>
      <c r="F466" s="267"/>
      <c r="G466" s="267"/>
    </row>
    <row r="467" spans="5:7" ht="18" customHeight="1">
      <c r="E467" s="267"/>
      <c r="F467" s="267"/>
      <c r="G467" s="267"/>
    </row>
    <row r="468" spans="5:7" ht="18" customHeight="1">
      <c r="E468" s="267"/>
      <c r="F468" s="267"/>
      <c r="G468" s="267"/>
    </row>
    <row r="469" spans="5:7" ht="18" customHeight="1">
      <c r="E469" s="267"/>
      <c r="F469" s="267"/>
      <c r="G469" s="267"/>
    </row>
  </sheetData>
  <mergeCells count="15">
    <mergeCell ref="C9:C25"/>
    <mergeCell ref="E23:E24"/>
    <mergeCell ref="C26:C36"/>
    <mergeCell ref="E26:E27"/>
    <mergeCell ref="C44:C46"/>
    <mergeCell ref="C60:C69"/>
    <mergeCell ref="C70:C74"/>
    <mergeCell ref="C75:C79"/>
    <mergeCell ref="C47:C52"/>
    <mergeCell ref="C53:C59"/>
    <mergeCell ref="C80:C83"/>
    <mergeCell ref="C84:C87"/>
    <mergeCell ref="C88:C91"/>
    <mergeCell ref="C99:C103"/>
    <mergeCell ref="C104:C106"/>
  </mergeCells>
  <phoneticPr fontId="4"/>
  <pageMargins left="0" right="0" top="0" bottom="0" header="0" footer="0"/>
  <pageSetup paperSize="9" scale="4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Q49"/>
  <sheetViews>
    <sheetView topLeftCell="H1" zoomScaleNormal="100" workbookViewId="0">
      <selection activeCell="E11" sqref="E11"/>
    </sheetView>
  </sheetViews>
  <sheetFormatPr defaultRowHeight="18.75"/>
  <cols>
    <col min="1" max="1" width="3.875" style="59" hidden="1" customWidth="1"/>
    <col min="2" max="2" width="3.5" style="59" hidden="1" customWidth="1"/>
    <col min="3" max="3" width="9" style="59" hidden="1" customWidth="1"/>
    <col min="4" max="4" width="14.375" style="59" hidden="1" customWidth="1"/>
    <col min="5" max="5" width="11.25" style="59" hidden="1" customWidth="1"/>
    <col min="6" max="7" width="5" style="59" hidden="1" customWidth="1"/>
    <col min="8" max="8" width="3.25" style="59" customWidth="1"/>
    <col min="9" max="9" width="9.875" style="59" customWidth="1"/>
    <col min="10" max="10" width="16.25" style="59" customWidth="1"/>
    <col min="11" max="11" width="11.875" style="59" customWidth="1"/>
    <col min="12" max="14" width="11.25" style="59" customWidth="1"/>
    <col min="15" max="15" width="10.875" style="59" customWidth="1"/>
    <col min="16" max="16" width="2.25" style="59" customWidth="1"/>
    <col min="17" max="16384" width="9" style="59"/>
  </cols>
  <sheetData>
    <row r="4" spans="2:17" ht="39.75" customHeight="1"/>
    <row r="5" spans="2:17" ht="18.75" customHeight="1" thickBot="1">
      <c r="K5" s="59" t="s">
        <v>151</v>
      </c>
      <c r="L5" s="60" t="s">
        <v>3</v>
      </c>
    </row>
    <row r="6" spans="2:17" ht="19.5" thickBot="1">
      <c r="B6" s="61" t="s">
        <v>0</v>
      </c>
      <c r="C6" s="62"/>
      <c r="D6" s="62"/>
      <c r="E6" s="62"/>
      <c r="F6" s="63"/>
      <c r="I6" s="59" t="s">
        <v>1</v>
      </c>
      <c r="K6" s="64" t="s">
        <v>152</v>
      </c>
      <c r="L6" s="65" t="s">
        <v>153</v>
      </c>
      <c r="M6" s="65" t="s">
        <v>154</v>
      </c>
      <c r="N6" s="65" t="s">
        <v>155</v>
      </c>
      <c r="O6" s="65" t="s">
        <v>156</v>
      </c>
      <c r="Q6" s="59" t="s">
        <v>157</v>
      </c>
    </row>
    <row r="7" spans="2:17" ht="19.5" thickBot="1">
      <c r="B7" s="66"/>
      <c r="C7" s="564" t="s">
        <v>158</v>
      </c>
      <c r="D7" s="565"/>
      <c r="E7" s="67" t="s">
        <v>159</v>
      </c>
      <c r="F7" s="68"/>
      <c r="I7" s="564" t="s">
        <v>158</v>
      </c>
      <c r="J7" s="566"/>
      <c r="K7" s="69" t="s">
        <v>160</v>
      </c>
      <c r="L7" s="70">
        <f>SUM(L8:L48)</f>
        <v>419.5</v>
      </c>
      <c r="M7" s="70">
        <f>SUM(M8:M48)</f>
        <v>145</v>
      </c>
      <c r="N7" s="70">
        <f>SUM(N8:N48)</f>
        <v>75</v>
      </c>
      <c r="O7" s="70">
        <f>SUM(L7:N7)</f>
        <v>639.5</v>
      </c>
      <c r="Q7" s="71">
        <v>7</v>
      </c>
    </row>
    <row r="8" spans="2:17">
      <c r="B8" s="66"/>
      <c r="C8" s="567" t="s">
        <v>161</v>
      </c>
      <c r="D8" s="72" t="s">
        <v>162</v>
      </c>
      <c r="E8" s="73"/>
      <c r="F8" s="68"/>
      <c r="I8" s="567" t="s">
        <v>161</v>
      </c>
      <c r="J8" s="73" t="s">
        <v>162</v>
      </c>
      <c r="L8" s="74">
        <v>66</v>
      </c>
      <c r="M8" s="74"/>
      <c r="N8" s="74"/>
      <c r="Q8" s="59" t="s">
        <v>935</v>
      </c>
    </row>
    <row r="9" spans="2:17">
      <c r="B9" s="66"/>
      <c r="C9" s="568"/>
      <c r="D9" s="75" t="s">
        <v>163</v>
      </c>
      <c r="E9" s="76"/>
      <c r="F9" s="68"/>
      <c r="I9" s="568"/>
      <c r="J9" s="76" t="s">
        <v>163</v>
      </c>
      <c r="L9" s="74">
        <v>353.5</v>
      </c>
      <c r="M9" s="74"/>
      <c r="N9" s="74"/>
    </row>
    <row r="10" spans="2:17">
      <c r="B10" s="66"/>
      <c r="C10" s="568"/>
      <c r="D10" s="75" t="s">
        <v>164</v>
      </c>
      <c r="E10" s="76"/>
      <c r="F10" s="68"/>
      <c r="I10" s="568"/>
      <c r="J10" s="76" t="s">
        <v>164</v>
      </c>
      <c r="L10" s="74"/>
      <c r="M10" s="74">
        <v>17.5</v>
      </c>
      <c r="N10" s="74"/>
    </row>
    <row r="11" spans="2:17">
      <c r="B11" s="66"/>
      <c r="C11" s="568"/>
      <c r="D11" s="75" t="s">
        <v>165</v>
      </c>
      <c r="E11" s="76"/>
      <c r="F11" s="68"/>
      <c r="I11" s="568"/>
      <c r="J11" s="76" t="s">
        <v>165</v>
      </c>
      <c r="L11" s="74"/>
      <c r="M11" s="74">
        <v>17</v>
      </c>
      <c r="N11" s="74"/>
    </row>
    <row r="12" spans="2:17">
      <c r="B12" s="66"/>
      <c r="C12" s="568"/>
      <c r="D12" s="75" t="s">
        <v>166</v>
      </c>
      <c r="E12" s="76"/>
      <c r="F12" s="68"/>
      <c r="I12" s="568"/>
      <c r="J12" s="76" t="s">
        <v>166</v>
      </c>
      <c r="L12" s="74"/>
      <c r="M12" s="74">
        <v>25.5</v>
      </c>
      <c r="N12" s="74"/>
    </row>
    <row r="13" spans="2:17">
      <c r="B13" s="66"/>
      <c r="C13" s="568"/>
      <c r="D13" s="75" t="s">
        <v>167</v>
      </c>
      <c r="E13" s="76"/>
      <c r="F13" s="68"/>
      <c r="I13" s="568"/>
      <c r="J13" s="76" t="s">
        <v>167</v>
      </c>
      <c r="L13" s="74"/>
      <c r="M13" s="74">
        <v>5</v>
      </c>
      <c r="N13" s="74"/>
    </row>
    <row r="14" spans="2:17">
      <c r="B14" s="66"/>
      <c r="C14" s="568"/>
      <c r="D14" s="75" t="s">
        <v>168</v>
      </c>
      <c r="E14" s="76"/>
      <c r="F14" s="68"/>
      <c r="I14" s="568"/>
      <c r="J14" s="76" t="s">
        <v>168</v>
      </c>
      <c r="L14" s="74"/>
      <c r="M14" s="74">
        <v>0.5</v>
      </c>
      <c r="N14" s="74"/>
    </row>
    <row r="15" spans="2:17">
      <c r="B15" s="66"/>
      <c r="C15" s="568"/>
      <c r="D15" s="75" t="s">
        <v>169</v>
      </c>
      <c r="E15" s="76"/>
      <c r="F15" s="68"/>
      <c r="I15" s="568"/>
      <c r="J15" s="76" t="s">
        <v>169</v>
      </c>
      <c r="L15" s="74"/>
      <c r="M15" s="74">
        <v>1.5</v>
      </c>
      <c r="N15" s="74"/>
    </row>
    <row r="16" spans="2:17">
      <c r="B16" s="66"/>
      <c r="C16" s="568"/>
      <c r="D16" s="75" t="s">
        <v>170</v>
      </c>
      <c r="E16" s="76"/>
      <c r="F16" s="68"/>
      <c r="I16" s="568"/>
      <c r="J16" s="76" t="s">
        <v>170</v>
      </c>
      <c r="L16" s="74"/>
      <c r="M16" s="74">
        <v>1</v>
      </c>
      <c r="N16" s="74"/>
    </row>
    <row r="17" spans="2:14">
      <c r="B17" s="66"/>
      <c r="C17" s="568"/>
      <c r="D17" s="75" t="s">
        <v>171</v>
      </c>
      <c r="E17" s="76"/>
      <c r="F17" s="68"/>
      <c r="I17" s="568"/>
      <c r="J17" s="76" t="s">
        <v>171</v>
      </c>
      <c r="L17" s="74"/>
      <c r="M17" s="74">
        <v>21</v>
      </c>
      <c r="N17" s="74"/>
    </row>
    <row r="18" spans="2:14">
      <c r="B18" s="66"/>
      <c r="C18" s="568"/>
      <c r="D18" s="75" t="s">
        <v>172</v>
      </c>
      <c r="E18" s="76"/>
      <c r="F18" s="68"/>
      <c r="I18" s="568"/>
      <c r="J18" s="76" t="s">
        <v>172</v>
      </c>
      <c r="L18" s="74"/>
      <c r="M18" s="74">
        <v>9</v>
      </c>
      <c r="N18" s="74"/>
    </row>
    <row r="19" spans="2:14">
      <c r="B19" s="66"/>
      <c r="C19" s="568"/>
      <c r="D19" s="75" t="s">
        <v>173</v>
      </c>
      <c r="E19" s="76"/>
      <c r="F19" s="68"/>
      <c r="I19" s="568"/>
      <c r="J19" s="76" t="s">
        <v>173</v>
      </c>
      <c r="L19" s="74"/>
      <c r="M19" s="74">
        <v>5</v>
      </c>
      <c r="N19" s="74"/>
    </row>
    <row r="20" spans="2:14">
      <c r="B20" s="66"/>
      <c r="C20" s="568"/>
      <c r="D20" s="75" t="s">
        <v>174</v>
      </c>
      <c r="E20" s="76"/>
      <c r="F20" s="68"/>
      <c r="I20" s="568"/>
      <c r="J20" s="76" t="s">
        <v>174</v>
      </c>
      <c r="L20" s="74"/>
      <c r="M20" s="74">
        <v>6</v>
      </c>
      <c r="N20" s="74"/>
    </row>
    <row r="21" spans="2:14">
      <c r="B21" s="66"/>
      <c r="C21" s="568"/>
      <c r="D21" s="75" t="s">
        <v>175</v>
      </c>
      <c r="E21" s="76"/>
      <c r="F21" s="68"/>
      <c r="I21" s="568"/>
      <c r="J21" s="76" t="s">
        <v>175</v>
      </c>
      <c r="L21" s="74"/>
      <c r="M21" s="74">
        <v>0.5</v>
      </c>
      <c r="N21" s="74"/>
    </row>
    <row r="22" spans="2:14">
      <c r="B22" s="66"/>
      <c r="C22" s="568"/>
      <c r="D22" s="75" t="s">
        <v>176</v>
      </c>
      <c r="E22" s="76"/>
      <c r="F22" s="68"/>
      <c r="I22" s="568"/>
      <c r="J22" s="76" t="s">
        <v>176</v>
      </c>
      <c r="L22" s="74"/>
      <c r="M22" s="74"/>
      <c r="N22" s="74">
        <v>68</v>
      </c>
    </row>
    <row r="23" spans="2:14">
      <c r="B23" s="66"/>
      <c r="C23" s="568"/>
      <c r="D23" s="75" t="s">
        <v>177</v>
      </c>
      <c r="E23" s="76"/>
      <c r="F23" s="68"/>
      <c r="I23" s="568"/>
      <c r="J23" s="76" t="s">
        <v>177</v>
      </c>
      <c r="L23" s="74"/>
      <c r="M23" s="74">
        <v>1</v>
      </c>
      <c r="N23" s="74"/>
    </row>
    <row r="24" spans="2:14">
      <c r="B24" s="66"/>
      <c r="C24" s="568"/>
      <c r="D24" s="75" t="s">
        <v>178</v>
      </c>
      <c r="E24" s="76"/>
      <c r="F24" s="68"/>
      <c r="I24" s="568"/>
      <c r="J24" s="76" t="s">
        <v>178</v>
      </c>
      <c r="L24" s="74"/>
      <c r="M24" s="74"/>
      <c r="N24" s="74"/>
    </row>
    <row r="25" spans="2:14">
      <c r="B25" s="66"/>
      <c r="C25" s="568"/>
      <c r="D25" s="75" t="s">
        <v>179</v>
      </c>
      <c r="E25" s="76"/>
      <c r="F25" s="68"/>
      <c r="I25" s="568"/>
      <c r="J25" s="76" t="s">
        <v>179</v>
      </c>
      <c r="L25" s="74"/>
      <c r="M25" s="74"/>
      <c r="N25" s="74">
        <v>4</v>
      </c>
    </row>
    <row r="26" spans="2:14">
      <c r="B26" s="66"/>
      <c r="C26" s="568"/>
      <c r="D26" s="75" t="s">
        <v>180</v>
      </c>
      <c r="E26" s="76"/>
      <c r="F26" s="68"/>
      <c r="I26" s="568"/>
      <c r="J26" s="76" t="s">
        <v>180</v>
      </c>
      <c r="L26" s="74"/>
      <c r="M26" s="74"/>
      <c r="N26" s="74">
        <v>3</v>
      </c>
    </row>
    <row r="27" spans="2:14">
      <c r="B27" s="66"/>
      <c r="C27" s="568"/>
      <c r="D27" s="75" t="s">
        <v>181</v>
      </c>
      <c r="E27" s="76"/>
      <c r="F27" s="68"/>
      <c r="I27" s="568"/>
      <c r="J27" s="76" t="s">
        <v>181</v>
      </c>
      <c r="L27" s="74"/>
      <c r="M27" s="74">
        <v>22.5</v>
      </c>
      <c r="N27" s="74"/>
    </row>
    <row r="28" spans="2:14" ht="19.5" thickBot="1">
      <c r="B28" s="66"/>
      <c r="C28" s="568"/>
      <c r="D28" s="77" t="s">
        <v>182</v>
      </c>
      <c r="E28" s="78"/>
      <c r="F28" s="68"/>
      <c r="I28" s="568"/>
      <c r="J28" s="78" t="s">
        <v>182</v>
      </c>
      <c r="L28" s="74"/>
      <c r="M28" s="74">
        <v>12</v>
      </c>
      <c r="N28" s="74"/>
    </row>
    <row r="29" spans="2:14" ht="20.25" thickTop="1" thickBot="1">
      <c r="B29" s="66"/>
      <c r="C29" s="569"/>
      <c r="D29" s="79" t="s">
        <v>183</v>
      </c>
      <c r="E29" s="80"/>
      <c r="F29" s="68"/>
      <c r="I29" s="569"/>
      <c r="J29" s="80" t="s">
        <v>183</v>
      </c>
      <c r="K29" s="466">
        <f>SUM(L8:N28)</f>
        <v>639.5</v>
      </c>
      <c r="L29" s="74"/>
      <c r="M29" s="74"/>
      <c r="N29" s="74"/>
    </row>
    <row r="30" spans="2:14">
      <c r="B30" s="66"/>
      <c r="C30" s="82" t="s">
        <v>184</v>
      </c>
      <c r="D30" s="83" t="s">
        <v>163</v>
      </c>
      <c r="E30" s="84"/>
      <c r="F30" s="68"/>
      <c r="I30" s="570" t="s">
        <v>184</v>
      </c>
      <c r="J30" s="465" t="s">
        <v>163</v>
      </c>
      <c r="K30" s="59">
        <v>1</v>
      </c>
      <c r="L30" s="74"/>
      <c r="M30" s="74"/>
      <c r="N30" s="74"/>
    </row>
    <row r="31" spans="2:14" ht="19.5" thickBot="1">
      <c r="B31" s="66"/>
      <c r="C31" s="82"/>
      <c r="D31" s="83"/>
      <c r="E31" s="84"/>
      <c r="F31" s="68"/>
      <c r="I31" s="571"/>
      <c r="J31" s="86" t="s">
        <v>788</v>
      </c>
      <c r="K31" s="59">
        <v>1</v>
      </c>
      <c r="L31" s="74"/>
      <c r="M31" s="74"/>
      <c r="N31" s="74"/>
    </row>
    <row r="32" spans="2:14" ht="19.5" thickBot="1">
      <c r="B32" s="66"/>
      <c r="C32" s="463"/>
      <c r="D32" s="85" t="s">
        <v>176</v>
      </c>
      <c r="E32" s="86"/>
      <c r="F32" s="68"/>
      <c r="I32" s="464" t="s">
        <v>787</v>
      </c>
      <c r="J32" s="91" t="s">
        <v>176</v>
      </c>
      <c r="K32" s="59">
        <v>1</v>
      </c>
      <c r="L32" s="74"/>
      <c r="M32" s="74"/>
      <c r="N32" s="74"/>
    </row>
    <row r="33" spans="2:14">
      <c r="B33" s="66"/>
      <c r="C33" s="561" t="s">
        <v>185</v>
      </c>
      <c r="D33" s="87" t="s">
        <v>186</v>
      </c>
      <c r="E33" s="88"/>
      <c r="F33" s="68"/>
      <c r="I33" s="561" t="s">
        <v>185</v>
      </c>
      <c r="J33" s="88" t="s">
        <v>186</v>
      </c>
      <c r="K33" s="59">
        <v>1</v>
      </c>
      <c r="L33" s="74"/>
      <c r="M33" s="74"/>
      <c r="N33" s="74"/>
    </row>
    <row r="34" spans="2:14">
      <c r="B34" s="66"/>
      <c r="C34" s="562"/>
      <c r="D34" s="75" t="s">
        <v>162</v>
      </c>
      <c r="E34" s="76"/>
      <c r="F34" s="68"/>
      <c r="I34" s="562"/>
      <c r="J34" s="76" t="s">
        <v>162</v>
      </c>
      <c r="K34" s="59">
        <v>0.5</v>
      </c>
      <c r="L34" s="81"/>
      <c r="M34" s="81"/>
      <c r="N34" s="81"/>
    </row>
    <row r="35" spans="2:14">
      <c r="B35" s="66"/>
      <c r="C35" s="562"/>
      <c r="D35" s="75" t="s">
        <v>187</v>
      </c>
      <c r="E35" s="76"/>
      <c r="F35" s="68"/>
      <c r="I35" s="562"/>
      <c r="J35" s="76" t="s">
        <v>187</v>
      </c>
      <c r="K35" s="59">
        <v>17.5</v>
      </c>
      <c r="L35" s="81"/>
      <c r="M35" s="81"/>
      <c r="N35" s="81"/>
    </row>
    <row r="36" spans="2:14">
      <c r="B36" s="66"/>
      <c r="C36" s="562"/>
      <c r="D36" s="75" t="s">
        <v>188</v>
      </c>
      <c r="E36" s="76"/>
      <c r="F36" s="68"/>
      <c r="I36" s="562"/>
      <c r="J36" s="76" t="s">
        <v>188</v>
      </c>
      <c r="K36" s="59">
        <v>1</v>
      </c>
      <c r="L36" s="81"/>
      <c r="M36" s="81"/>
      <c r="N36" s="81"/>
    </row>
    <row r="37" spans="2:14">
      <c r="B37" s="66"/>
      <c r="C37" s="562"/>
      <c r="D37" s="75" t="s">
        <v>182</v>
      </c>
      <c r="E37" s="76"/>
      <c r="F37" s="68"/>
      <c r="I37" s="562"/>
      <c r="J37" s="76" t="s">
        <v>182</v>
      </c>
      <c r="K37" s="59">
        <v>26</v>
      </c>
      <c r="L37" s="81"/>
      <c r="M37" s="81"/>
      <c r="N37" s="81"/>
    </row>
    <row r="38" spans="2:14">
      <c r="B38" s="66"/>
      <c r="C38" s="562"/>
      <c r="D38" s="75" t="s">
        <v>164</v>
      </c>
      <c r="E38" s="76"/>
      <c r="F38" s="68"/>
      <c r="I38" s="562"/>
      <c r="J38" s="76" t="s">
        <v>164</v>
      </c>
      <c r="L38" s="81"/>
      <c r="M38" s="81"/>
      <c r="N38" s="81"/>
    </row>
    <row r="39" spans="2:14">
      <c r="B39" s="66"/>
      <c r="C39" s="562"/>
      <c r="D39" s="75" t="s">
        <v>171</v>
      </c>
      <c r="E39" s="76"/>
      <c r="F39" s="68"/>
      <c r="I39" s="562"/>
      <c r="J39" s="76" t="s">
        <v>171</v>
      </c>
      <c r="K39" s="59">
        <v>2</v>
      </c>
      <c r="L39" s="81"/>
      <c r="M39" s="81"/>
      <c r="N39" s="81"/>
    </row>
    <row r="40" spans="2:14">
      <c r="B40" s="66"/>
      <c r="C40" s="562"/>
      <c r="D40" s="75" t="s">
        <v>189</v>
      </c>
      <c r="E40" s="76"/>
      <c r="F40" s="68"/>
      <c r="I40" s="562"/>
      <c r="J40" s="76" t="s">
        <v>189</v>
      </c>
      <c r="K40" s="59">
        <v>2</v>
      </c>
      <c r="L40" s="81"/>
      <c r="M40" s="81"/>
      <c r="N40" s="81"/>
    </row>
    <row r="41" spans="2:14">
      <c r="B41" s="66"/>
      <c r="C41" s="562"/>
      <c r="D41" s="75" t="s">
        <v>174</v>
      </c>
      <c r="E41" s="76"/>
      <c r="F41" s="68"/>
      <c r="I41" s="562"/>
      <c r="J41" s="76" t="s">
        <v>174</v>
      </c>
      <c r="K41" s="59">
        <v>1</v>
      </c>
      <c r="L41" s="81"/>
      <c r="M41" s="81"/>
      <c r="N41" s="81"/>
    </row>
    <row r="42" spans="2:14">
      <c r="B42" s="66"/>
      <c r="C42" s="562"/>
      <c r="D42" s="75" t="s">
        <v>176</v>
      </c>
      <c r="E42" s="76"/>
      <c r="F42" s="68"/>
      <c r="I42" s="562"/>
      <c r="J42" s="76" t="s">
        <v>176</v>
      </c>
      <c r="K42" s="59">
        <v>1.5</v>
      </c>
      <c r="L42" s="81"/>
      <c r="M42" s="81"/>
      <c r="N42" s="81"/>
    </row>
    <row r="43" spans="2:14">
      <c r="B43" s="66"/>
      <c r="C43" s="562"/>
      <c r="D43" s="75" t="s">
        <v>190</v>
      </c>
      <c r="E43" s="76"/>
      <c r="F43" s="68"/>
      <c r="I43" s="562"/>
      <c r="J43" s="76" t="s">
        <v>190</v>
      </c>
      <c r="K43" s="59">
        <v>1</v>
      </c>
      <c r="L43" s="81"/>
      <c r="M43" s="81"/>
      <c r="N43" s="81"/>
    </row>
    <row r="44" spans="2:14">
      <c r="B44" s="66"/>
      <c r="C44" s="562"/>
      <c r="D44" s="75" t="s">
        <v>191</v>
      </c>
      <c r="E44" s="76"/>
      <c r="F44" s="68"/>
      <c r="I44" s="562"/>
      <c r="J44" s="76" t="s">
        <v>191</v>
      </c>
      <c r="L44" s="81"/>
      <c r="M44" s="81"/>
      <c r="N44" s="81"/>
    </row>
    <row r="45" spans="2:14" ht="19.5" thickBot="1">
      <c r="B45" s="66"/>
      <c r="C45" s="562"/>
      <c r="D45" s="77" t="s">
        <v>192</v>
      </c>
      <c r="E45" s="78"/>
      <c r="F45" s="68"/>
      <c r="I45" s="562"/>
      <c r="J45" s="78" t="s">
        <v>192</v>
      </c>
      <c r="K45" s="59">
        <v>2.5</v>
      </c>
      <c r="L45" s="81"/>
      <c r="M45" s="81"/>
      <c r="N45" s="81"/>
    </row>
    <row r="46" spans="2:14" ht="20.25" thickTop="1" thickBot="1">
      <c r="B46" s="66"/>
      <c r="C46" s="563"/>
      <c r="D46" s="83" t="s">
        <v>183</v>
      </c>
      <c r="E46" s="84"/>
      <c r="F46" s="68"/>
      <c r="I46" s="563"/>
      <c r="J46" s="84" t="s">
        <v>183</v>
      </c>
      <c r="K46" s="466">
        <f>SUM(L33:N45)</f>
        <v>0</v>
      </c>
      <c r="L46" s="81"/>
      <c r="M46" s="81"/>
      <c r="N46" s="81"/>
    </row>
    <row r="47" spans="2:14" ht="19.5" thickBot="1">
      <c r="B47" s="66"/>
      <c r="C47" s="89" t="s">
        <v>193</v>
      </c>
      <c r="D47" s="90" t="s">
        <v>163</v>
      </c>
      <c r="E47" s="91"/>
      <c r="F47" s="68"/>
      <c r="I47" s="89" t="s">
        <v>193</v>
      </c>
      <c r="J47" s="91" t="s">
        <v>163</v>
      </c>
      <c r="K47" s="59">
        <v>2.5</v>
      </c>
      <c r="L47" s="81"/>
      <c r="M47" s="81"/>
      <c r="N47" s="81"/>
    </row>
    <row r="48" spans="2:14" ht="19.5" thickBot="1">
      <c r="B48" s="66"/>
      <c r="C48" s="92" t="s">
        <v>156</v>
      </c>
      <c r="D48" s="79"/>
      <c r="E48" s="80"/>
      <c r="F48" s="68"/>
      <c r="I48" s="92" t="s">
        <v>156</v>
      </c>
      <c r="J48" s="80"/>
      <c r="L48" s="81"/>
      <c r="M48" s="81"/>
      <c r="N48" s="81"/>
    </row>
    <row r="49" spans="2:14" ht="19.5" thickBot="1">
      <c r="B49" s="93"/>
      <c r="C49" s="94"/>
      <c r="D49" s="94"/>
      <c r="E49" s="94"/>
      <c r="F49" s="95"/>
      <c r="L49" s="81"/>
      <c r="M49" s="81"/>
      <c r="N49" s="81"/>
    </row>
  </sheetData>
  <mergeCells count="7">
    <mergeCell ref="C33:C46"/>
    <mergeCell ref="I33:I46"/>
    <mergeCell ref="C7:D7"/>
    <mergeCell ref="I7:J7"/>
    <mergeCell ref="C8:C29"/>
    <mergeCell ref="I8:I29"/>
    <mergeCell ref="I30:I31"/>
  </mergeCells>
  <phoneticPr fontId="4"/>
  <pageMargins left="0" right="0" top="0" bottom="0" header="0" footer="0"/>
  <pageSetup paperSize="9" scale="4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5:J12"/>
  <sheetViews>
    <sheetView zoomScaleNormal="100" workbookViewId="0">
      <selection activeCell="E11" sqref="E11"/>
    </sheetView>
  </sheetViews>
  <sheetFormatPr defaultRowHeight="18" customHeight="1"/>
  <cols>
    <col min="1" max="1" width="3.5" style="2" customWidth="1"/>
    <col min="2" max="2" width="9" style="2"/>
    <col min="3" max="3" width="10.875" style="180" customWidth="1"/>
    <col min="4" max="4" width="18.125" style="159" customWidth="1"/>
    <col min="5" max="5" width="12.75" style="181" customWidth="1"/>
    <col min="6" max="6" width="21.5" style="159" customWidth="1"/>
    <col min="7" max="7" width="21.25" style="159" customWidth="1"/>
    <col min="8" max="8" width="4.5" style="2" customWidth="1"/>
    <col min="9" max="9" width="9" style="2"/>
    <col min="10" max="10" width="21.375" style="159" customWidth="1"/>
    <col min="11" max="16384" width="9" style="2"/>
  </cols>
  <sheetData>
    <row r="5" spans="2:10" ht="18" customHeight="1">
      <c r="B5" s="155"/>
      <c r="C5" s="156"/>
      <c r="D5" s="157"/>
      <c r="E5" s="158"/>
      <c r="F5" s="157"/>
      <c r="G5" s="157"/>
    </row>
    <row r="6" spans="2:10" ht="18" customHeight="1">
      <c r="B6" s="155"/>
      <c r="C6" s="156"/>
      <c r="D6" s="160" t="s">
        <v>261</v>
      </c>
      <c r="E6" s="158"/>
      <c r="F6" s="160" t="s">
        <v>262</v>
      </c>
      <c r="G6" s="160" t="s">
        <v>263</v>
      </c>
      <c r="J6" s="159" t="s">
        <v>259</v>
      </c>
    </row>
    <row r="7" spans="2:10" ht="18" customHeight="1" thickBot="1">
      <c r="B7" s="161"/>
      <c r="C7" s="162" t="s">
        <v>264</v>
      </c>
      <c r="D7" s="163" t="s">
        <v>265</v>
      </c>
      <c r="E7" s="164" t="s">
        <v>266</v>
      </c>
      <c r="F7" s="163" t="s">
        <v>267</v>
      </c>
      <c r="G7" s="163" t="s">
        <v>268</v>
      </c>
      <c r="I7" s="165"/>
      <c r="J7" s="166" t="s">
        <v>269</v>
      </c>
    </row>
    <row r="8" spans="2:10" ht="18" customHeight="1" thickBot="1">
      <c r="B8" s="167" t="s">
        <v>270</v>
      </c>
      <c r="C8" s="168">
        <f>'S3.施設面積'!Q6</f>
        <v>7667.0250000000015</v>
      </c>
      <c r="D8" s="169">
        <f>C8/$C$12</f>
        <v>0.2399350328024106</v>
      </c>
      <c r="E8" s="170">
        <f>'S4.職員人数整理'!L7</f>
        <v>419.5</v>
      </c>
      <c r="F8" s="169">
        <f>E8/$E$12</f>
        <v>0.65598123534010944</v>
      </c>
      <c r="G8" s="169">
        <f>D8+F8</f>
        <v>0.89591626814252001</v>
      </c>
      <c r="I8" s="171" t="s">
        <v>270</v>
      </c>
      <c r="J8" s="172">
        <f>G8/$G$12</f>
        <v>0.57259717418986888</v>
      </c>
    </row>
    <row r="9" spans="2:10" ht="18" customHeight="1" thickBot="1">
      <c r="B9" s="167" t="s">
        <v>271</v>
      </c>
      <c r="C9" s="168">
        <f>'S3.施設面積'!R6</f>
        <v>5493.9400000000023</v>
      </c>
      <c r="D9" s="169">
        <f>C9/$C$12</f>
        <v>0.17192961730455764</v>
      </c>
      <c r="E9" s="170">
        <f>'S4.職員人数整理'!M7</f>
        <v>145</v>
      </c>
      <c r="F9" s="169">
        <f>E9/$E$12</f>
        <v>0.22673964034401878</v>
      </c>
      <c r="G9" s="169">
        <f>D9+F9</f>
        <v>0.39866925764857641</v>
      </c>
      <c r="I9" s="171" t="s">
        <v>271</v>
      </c>
      <c r="J9" s="172">
        <f>G9/$G$12</f>
        <v>0.25479712611897115</v>
      </c>
    </row>
    <row r="10" spans="2:10" ht="18" customHeight="1" thickBot="1">
      <c r="B10" s="167" t="s">
        <v>272</v>
      </c>
      <c r="C10" s="168">
        <f>'S3.施設面積'!S6</f>
        <v>4882.3100000000013</v>
      </c>
      <c r="D10" s="169">
        <f>C10/$C$12</f>
        <v>0.15278901660051161</v>
      </c>
      <c r="E10" s="170">
        <f>'S4.職員人数整理'!N7</f>
        <v>75</v>
      </c>
      <c r="F10" s="169">
        <f>E10/$E$12</f>
        <v>0.11727912431587177</v>
      </c>
      <c r="G10" s="169">
        <f>D10+F10</f>
        <v>0.27006814091638337</v>
      </c>
      <c r="I10" s="171" t="s">
        <v>272</v>
      </c>
      <c r="J10" s="172">
        <f>G10/$G$12</f>
        <v>0.17260569969115983</v>
      </c>
    </row>
    <row r="11" spans="2:10" ht="18" customHeight="1">
      <c r="B11" s="173" t="s">
        <v>273</v>
      </c>
      <c r="C11" s="174">
        <f>'S3.施設面積'!T6</f>
        <v>13911.3125</v>
      </c>
      <c r="D11" s="175">
        <f>C11/$C$12</f>
        <v>0.43534633329252015</v>
      </c>
      <c r="E11" s="176"/>
      <c r="F11" s="177">
        <f>E11/$C$12</f>
        <v>0</v>
      </c>
      <c r="G11" s="178" t="s">
        <v>274</v>
      </c>
      <c r="I11" s="171"/>
    </row>
    <row r="12" spans="2:10" ht="18" customHeight="1">
      <c r="B12" s="167" t="s">
        <v>275</v>
      </c>
      <c r="C12" s="168">
        <f>'S3.施設面積'!U6</f>
        <v>31954.587500000005</v>
      </c>
      <c r="D12" s="157"/>
      <c r="E12" s="179">
        <f>SUM(E8:E10)</f>
        <v>639.5</v>
      </c>
      <c r="F12" s="157"/>
      <c r="G12" s="169">
        <f>SUM(G8:G11)</f>
        <v>1.56465366670748</v>
      </c>
      <c r="I12" s="171"/>
    </row>
  </sheetData>
  <phoneticPr fontId="4"/>
  <pageMargins left="0" right="0" top="0" bottom="0" header="0" footer="0"/>
  <pageSetup paperSize="9"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6:I15"/>
  <sheetViews>
    <sheetView zoomScaleNormal="100" workbookViewId="0">
      <selection activeCell="E11" sqref="E11"/>
    </sheetView>
  </sheetViews>
  <sheetFormatPr defaultRowHeight="18" customHeight="1"/>
  <cols>
    <col min="1" max="1" width="2.375" style="2" customWidth="1"/>
    <col min="2" max="2" width="19.125" style="2" customWidth="1"/>
    <col min="3" max="3" width="9.5" style="180" bestFit="1" customWidth="1"/>
    <col min="4" max="4" width="18.5" style="159" customWidth="1"/>
    <col min="5" max="5" width="9" style="181"/>
    <col min="6" max="6" width="18.5" style="159" customWidth="1"/>
    <col min="7" max="7" width="21.25" style="159" customWidth="1"/>
    <col min="8" max="8" width="4.125" style="2" customWidth="1"/>
    <col min="9" max="9" width="23.25" style="159" customWidth="1"/>
    <col min="10" max="16384" width="9" style="2"/>
  </cols>
  <sheetData>
    <row r="6" spans="2:9" ht="18" customHeight="1">
      <c r="B6" s="343"/>
      <c r="C6" s="344"/>
      <c r="D6" s="345" t="s">
        <v>261</v>
      </c>
      <c r="E6" s="346"/>
      <c r="F6" s="345" t="s">
        <v>262</v>
      </c>
      <c r="G6" s="345" t="s">
        <v>263</v>
      </c>
      <c r="I6" s="159" t="s">
        <v>259</v>
      </c>
    </row>
    <row r="7" spans="2:9" ht="18" customHeight="1" thickBot="1">
      <c r="B7" s="347"/>
      <c r="C7" s="348" t="s">
        <v>264</v>
      </c>
      <c r="D7" s="349" t="s">
        <v>265</v>
      </c>
      <c r="E7" s="350" t="s">
        <v>266</v>
      </c>
      <c r="F7" s="349" t="s">
        <v>267</v>
      </c>
      <c r="G7" s="349" t="s">
        <v>268</v>
      </c>
      <c r="I7" s="166" t="s">
        <v>269</v>
      </c>
    </row>
    <row r="8" spans="2:9" ht="18" customHeight="1" thickBot="1">
      <c r="B8" s="351" t="s">
        <v>270</v>
      </c>
      <c r="C8" s="352">
        <f>'S3.施設面積'!Q6</f>
        <v>7667.0250000000015</v>
      </c>
      <c r="D8" s="353">
        <f>C8/$C$12</f>
        <v>0.2399350328024106</v>
      </c>
      <c r="E8" s="354">
        <f>'S4.職員人数整理'!$L$7</f>
        <v>419.5</v>
      </c>
      <c r="F8" s="353">
        <f>E8/$E$12</f>
        <v>0.65598123534010944</v>
      </c>
      <c r="G8" s="353">
        <f>D8+F8</f>
        <v>0.89591626814252001</v>
      </c>
      <c r="I8" s="172">
        <f>G8/$G$12</f>
        <v>0.51293226103344236</v>
      </c>
    </row>
    <row r="9" spans="2:9" ht="18" customHeight="1" thickBot="1">
      <c r="B9" s="351" t="s">
        <v>271</v>
      </c>
      <c r="C9" s="352">
        <f>'S3.施設面積'!R6</f>
        <v>5493.9400000000023</v>
      </c>
      <c r="D9" s="353">
        <f>C9/$C$12</f>
        <v>0.17192961730455764</v>
      </c>
      <c r="E9" s="354">
        <f>'S4.職員人数整理'!$M$7</f>
        <v>145</v>
      </c>
      <c r="F9" s="353">
        <f>E9/$E$12</f>
        <v>0.22673964034401878</v>
      </c>
      <c r="G9" s="353">
        <f>D9+F9</f>
        <v>0.39866925764857641</v>
      </c>
      <c r="I9" s="172">
        <f>G9/$G$12</f>
        <v>0.22824713759710241</v>
      </c>
    </row>
    <row r="10" spans="2:9" ht="18" customHeight="1" thickBot="1">
      <c r="B10" s="355" t="s">
        <v>608</v>
      </c>
      <c r="C10" s="352">
        <f>+'S3.施設面積'!S30</f>
        <v>116.64</v>
      </c>
      <c r="D10" s="353">
        <f>C10/$C$12</f>
        <v>3.650180118895291E-3</v>
      </c>
      <c r="E10" s="354">
        <f>'S4.職員人数整理'!Q7</f>
        <v>7</v>
      </c>
      <c r="F10" s="353">
        <f>E10/$E$12</f>
        <v>1.0946051602814699E-2</v>
      </c>
      <c r="G10" s="353">
        <f>D10+F10</f>
        <v>1.459623172170999E-2</v>
      </c>
      <c r="I10" s="172">
        <f>G10/$G$12</f>
        <v>8.3566717178906805E-3</v>
      </c>
    </row>
    <row r="11" spans="2:9" ht="18" customHeight="1" thickBot="1">
      <c r="B11" s="356" t="s">
        <v>273</v>
      </c>
      <c r="C11" s="357">
        <f>'S3.施設面積'!T6</f>
        <v>13911.3125</v>
      </c>
      <c r="D11" s="358">
        <f>C11/$C$12</f>
        <v>0.43534633329252015</v>
      </c>
      <c r="E11" s="445">
        <f>E12-(E8+E9+E10)</f>
        <v>68</v>
      </c>
      <c r="F11" s="358">
        <f>E11/$C$12</f>
        <v>2.1280199595754439E-3</v>
      </c>
      <c r="G11" s="358">
        <f>D11+F11</f>
        <v>0.4374743532520956</v>
      </c>
      <c r="I11" s="172">
        <f>G11/$G$12</f>
        <v>0.25046392965156439</v>
      </c>
    </row>
    <row r="12" spans="2:9" ht="18" customHeight="1">
      <c r="B12" s="351" t="s">
        <v>275</v>
      </c>
      <c r="C12" s="352">
        <f>'S3.施設面積'!U6</f>
        <v>31954.587500000005</v>
      </c>
      <c r="D12" s="359"/>
      <c r="E12" s="354">
        <f>'S4.職員人数整理'!O7</f>
        <v>639.5</v>
      </c>
      <c r="F12" s="359"/>
      <c r="G12" s="353">
        <f>SUM(G8:G11)</f>
        <v>1.7466561107649023</v>
      </c>
    </row>
    <row r="14" spans="2:9" ht="18" customHeight="1">
      <c r="C14" s="473" t="s">
        <v>936</v>
      </c>
    </row>
    <row r="15" spans="2:9" ht="18" customHeight="1">
      <c r="D15" s="360"/>
    </row>
  </sheetData>
  <phoneticPr fontId="4"/>
  <pageMargins left="0" right="0" top="0" bottom="0" header="0" footer="0"/>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6:I16"/>
  <sheetViews>
    <sheetView zoomScaleNormal="100" workbookViewId="0">
      <selection activeCell="E11" sqref="E11"/>
    </sheetView>
  </sheetViews>
  <sheetFormatPr defaultRowHeight="18" customHeight="1"/>
  <cols>
    <col min="1" max="1" width="3.5" style="2" customWidth="1"/>
    <col min="2" max="2" width="4.125" style="2" customWidth="1"/>
    <col min="3" max="3" width="13.875" style="4" customWidth="1"/>
    <col min="4" max="4" width="14.75" style="2" customWidth="1"/>
    <col min="5" max="5" width="9" style="2"/>
    <col min="6" max="6" width="5.625" style="2" customWidth="1"/>
    <col min="7" max="7" width="3.375" style="2" customWidth="1"/>
    <col min="8" max="8" width="9" style="2"/>
    <col min="9" max="9" width="13.375" style="137" bestFit="1" customWidth="1"/>
    <col min="10" max="16384" width="9" style="2"/>
  </cols>
  <sheetData>
    <row r="6" spans="3:9" ht="18" customHeight="1">
      <c r="C6" s="135" t="s">
        <v>255</v>
      </c>
      <c r="D6" s="136"/>
      <c r="G6" s="1" t="s">
        <v>257</v>
      </c>
    </row>
    <row r="7" spans="3:9" ht="18" customHeight="1" thickBot="1">
      <c r="C7" s="138"/>
      <c r="D7" s="139"/>
      <c r="H7" s="140"/>
      <c r="I7" s="141"/>
    </row>
    <row r="8" spans="3:9" ht="18" customHeight="1" thickBot="1">
      <c r="C8" s="138" t="s">
        <v>258</v>
      </c>
      <c r="D8" s="142">
        <f>'S1.直接費・間接費整理'!$Q$7</f>
        <v>5003109852</v>
      </c>
      <c r="H8" s="1" t="s">
        <v>153</v>
      </c>
      <c r="I8" s="143">
        <f>D8*D13</f>
        <v>2864766563.4166932</v>
      </c>
    </row>
    <row r="9" spans="3:9" ht="18" customHeight="1" thickBot="1">
      <c r="C9" s="138"/>
      <c r="D9" s="139"/>
      <c r="H9" s="1" t="s">
        <v>154</v>
      </c>
      <c r="I9" s="143">
        <f>$D$8*D14</f>
        <v>1274778011.9471111</v>
      </c>
    </row>
    <row r="10" spans="3:9" ht="18" customHeight="1">
      <c r="C10" s="144"/>
      <c r="D10" s="145"/>
      <c r="H10" s="1" t="s">
        <v>155</v>
      </c>
      <c r="I10" s="146">
        <f>$D$8*D15</f>
        <v>863565276.63619506</v>
      </c>
    </row>
    <row r="11" spans="3:9" ht="18" customHeight="1">
      <c r="C11" s="138"/>
      <c r="D11" s="139"/>
      <c r="I11" s="147"/>
    </row>
    <row r="12" spans="3:9" ht="18" customHeight="1">
      <c r="C12" s="148"/>
      <c r="D12" s="139" t="s">
        <v>259</v>
      </c>
      <c r="I12" s="149" t="s">
        <v>260</v>
      </c>
    </row>
    <row r="13" spans="3:9" ht="18" customHeight="1">
      <c r="C13" s="150" t="s">
        <v>153</v>
      </c>
      <c r="D13" s="151">
        <f>'S5.配賦・按分重みづけ係数 '!J8</f>
        <v>0.57259717418986888</v>
      </c>
      <c r="I13" s="152">
        <f>SUM(I8:I12)</f>
        <v>5003109851.999999</v>
      </c>
    </row>
    <row r="14" spans="3:9" ht="18" customHeight="1">
      <c r="C14" s="150" t="s">
        <v>154</v>
      </c>
      <c r="D14" s="151">
        <f>'S5.配賦・按分重みづけ係数 '!J9</f>
        <v>0.25479712611897115</v>
      </c>
      <c r="I14" s="152"/>
    </row>
    <row r="15" spans="3:9" ht="18" customHeight="1">
      <c r="C15" s="150" t="s">
        <v>155</v>
      </c>
      <c r="D15" s="151">
        <f>'S5.配賦・按分重みづけ係数 '!J10</f>
        <v>0.17260569969115983</v>
      </c>
    </row>
    <row r="16" spans="3:9" ht="18" customHeight="1">
      <c r="C16" s="153"/>
      <c r="D16" s="154"/>
    </row>
  </sheetData>
  <phoneticPr fontId="4"/>
  <pageMargins left="0" right="0" top="0" bottom="0" header="0" footer="0"/>
  <pageSetup paperSize="9"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C4:K16"/>
  <sheetViews>
    <sheetView zoomScaleNormal="100" workbookViewId="0">
      <selection activeCell="E11" sqref="E11"/>
    </sheetView>
  </sheetViews>
  <sheetFormatPr defaultRowHeight="18.75"/>
  <cols>
    <col min="1" max="1" width="4.875" style="59" customWidth="1"/>
    <col min="2" max="2" width="3.75" style="59" customWidth="1"/>
    <col min="3" max="3" width="15.125" style="59" customWidth="1"/>
    <col min="4" max="4" width="9" style="98"/>
    <col min="5" max="5" width="4.875" style="59" customWidth="1"/>
    <col min="6" max="6" width="3.25" style="59" customWidth="1"/>
    <col min="7" max="7" width="9" style="59" bestFit="1" customWidth="1"/>
    <col min="8" max="8" width="19" style="59" customWidth="1"/>
    <col min="9" max="10" width="14.375" style="59" customWidth="1"/>
    <col min="11" max="11" width="15.875" style="98" customWidth="1"/>
    <col min="12" max="16384" width="9" style="59"/>
  </cols>
  <sheetData>
    <row r="4" spans="3:11" ht="19.5" thickBot="1">
      <c r="I4" s="478" t="s">
        <v>577</v>
      </c>
      <c r="J4" s="478"/>
    </row>
    <row r="5" spans="3:11" ht="19.5" thickBot="1">
      <c r="C5" s="59" t="s">
        <v>578</v>
      </c>
      <c r="D5" s="328">
        <f>K7</f>
        <v>4.666666666666667</v>
      </c>
      <c r="G5" s="320"/>
      <c r="H5" s="321" t="s">
        <v>579</v>
      </c>
      <c r="I5" s="321" t="s">
        <v>580</v>
      </c>
      <c r="J5" s="321" t="s">
        <v>581</v>
      </c>
      <c r="K5" s="361" t="s">
        <v>582</v>
      </c>
    </row>
    <row r="6" spans="3:11">
      <c r="G6" s="452" t="str">
        <f>+'E1.入力シート1'!G6</f>
        <v>症例Ａ</v>
      </c>
      <c r="H6" s="458" t="str">
        <f>'E1.入力シート1'!H6</f>
        <v>急性膀胱炎</v>
      </c>
      <c r="I6" s="459">
        <f>'E1.入力シート1'!I6</f>
        <v>15</v>
      </c>
      <c r="J6" s="459">
        <f>'E1.入力シート1'!J6</f>
        <v>70</v>
      </c>
      <c r="K6" s="460">
        <f t="shared" ref="K6" si="0">J6/I6</f>
        <v>4.666666666666667</v>
      </c>
    </row>
    <row r="7" spans="3:11">
      <c r="J7" s="69" t="s">
        <v>583</v>
      </c>
      <c r="K7" s="362">
        <f>AVERAGE(K6:K6)</f>
        <v>4.666666666666667</v>
      </c>
    </row>
    <row r="8" spans="3:11">
      <c r="J8" s="69"/>
      <c r="K8" s="362"/>
    </row>
    <row r="9" spans="3:11" ht="19.5" thickBot="1">
      <c r="K9" s="363"/>
    </row>
    <row r="10" spans="3:11" ht="19.5" thickBot="1">
      <c r="C10" s="59" t="s">
        <v>584</v>
      </c>
      <c r="D10" s="328">
        <f>K13</f>
        <v>1.5</v>
      </c>
      <c r="I10" s="478" t="s">
        <v>585</v>
      </c>
      <c r="J10" s="478"/>
      <c r="K10" s="363"/>
    </row>
    <row r="11" spans="3:11">
      <c r="G11" s="320"/>
      <c r="H11" s="321" t="s">
        <v>579</v>
      </c>
      <c r="I11" s="321" t="s">
        <v>580</v>
      </c>
      <c r="J11" s="321" t="s">
        <v>581</v>
      </c>
      <c r="K11" s="364" t="s">
        <v>582</v>
      </c>
    </row>
    <row r="12" spans="3:11">
      <c r="G12" s="452" t="str">
        <f>+'E1.入力シート1'!G12</f>
        <v>症例Ａ</v>
      </c>
      <c r="H12" s="461" t="str">
        <f>'E1.入力シート1'!H12</f>
        <v>急性膀胱炎</v>
      </c>
      <c r="I12" s="457">
        <f>'E1.入力シート1'!I12</f>
        <v>3</v>
      </c>
      <c r="J12" s="457">
        <f>'E1.入力シート1'!J12</f>
        <v>4.5</v>
      </c>
      <c r="K12" s="460">
        <f t="shared" ref="K12" si="1">J12/I12</f>
        <v>1.5</v>
      </c>
    </row>
    <row r="13" spans="3:11">
      <c r="J13" s="69" t="s">
        <v>583</v>
      </c>
      <c r="K13" s="362">
        <f>AVERAGE(K12:K12)</f>
        <v>1.5</v>
      </c>
    </row>
    <row r="15" spans="3:11" ht="19.5" thickBot="1"/>
    <row r="16" spans="3:11" ht="19.5" thickBot="1">
      <c r="C16" s="59" t="s">
        <v>609</v>
      </c>
      <c r="D16" s="332">
        <f>'E1.入力シート1'!D16</f>
        <v>1.5</v>
      </c>
    </row>
  </sheetData>
  <mergeCells count="2">
    <mergeCell ref="I4:J4"/>
    <mergeCell ref="I10:J10"/>
  </mergeCells>
  <phoneticPr fontId="4"/>
  <pageMargins left="0" right="0" top="0" bottom="0" header="0" footer="0"/>
  <pageSetup paperSize="9" scale="7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C1:N10"/>
  <sheetViews>
    <sheetView zoomScaleNormal="100" workbookViewId="0">
      <selection activeCell="E11" sqref="E11"/>
    </sheetView>
  </sheetViews>
  <sheetFormatPr defaultRowHeight="18" customHeight="1"/>
  <cols>
    <col min="1" max="2" width="4.125" style="2" customWidth="1"/>
    <col min="3" max="3" width="9" style="2"/>
    <col min="4" max="4" width="15" style="365" bestFit="1" customWidth="1"/>
    <col min="5" max="5" width="2.875" style="2" customWidth="1"/>
    <col min="6" max="6" width="3.625" style="2" customWidth="1"/>
    <col min="7" max="7" width="8.5" style="2" customWidth="1"/>
    <col min="8" max="8" width="14" style="366" bestFit="1" customWidth="1"/>
    <col min="9" max="9" width="4.125" style="199" customWidth="1"/>
    <col min="10" max="10" width="7.25" style="367" customWidth="1"/>
    <col min="11" max="11" width="4.125" style="199" customWidth="1"/>
    <col min="12" max="12" width="7.25" style="367" customWidth="1"/>
    <col min="13" max="13" width="4.125" style="199" customWidth="1"/>
    <col min="14" max="14" width="7.25" style="367" customWidth="1"/>
    <col min="15" max="15" width="3.125" style="2" customWidth="1"/>
    <col min="16" max="16384" width="9" style="2"/>
  </cols>
  <sheetData>
    <row r="1" spans="3:14" ht="18" customHeight="1">
      <c r="G1" s="203"/>
    </row>
    <row r="5" spans="3:14" ht="18" customHeight="1">
      <c r="C5" s="572" t="s">
        <v>610</v>
      </c>
      <c r="D5" s="573"/>
      <c r="F5" s="155"/>
      <c r="G5" s="574" t="s">
        <v>611</v>
      </c>
      <c r="H5" s="575"/>
      <c r="I5" s="368"/>
      <c r="J5" s="369"/>
      <c r="K5" s="370"/>
      <c r="L5" s="371" t="s">
        <v>612</v>
      </c>
      <c r="M5" s="370"/>
      <c r="N5" s="369"/>
    </row>
    <row r="6" spans="3:14" ht="18" customHeight="1">
      <c r="F6" s="155"/>
      <c r="G6" s="155"/>
      <c r="H6" s="372"/>
      <c r="I6" s="368"/>
      <c r="J6" s="373" t="s">
        <v>613</v>
      </c>
      <c r="K6" s="374"/>
      <c r="L6" s="373" t="s">
        <v>614</v>
      </c>
      <c r="M6" s="374"/>
      <c r="N6" s="373" t="s">
        <v>615</v>
      </c>
    </row>
    <row r="7" spans="3:14" ht="18" customHeight="1">
      <c r="C7" s="2" t="s">
        <v>616</v>
      </c>
      <c r="D7" s="375">
        <f>H7*J7*L7*N7</f>
        <v>30080048915.875282</v>
      </c>
      <c r="F7" s="155" t="s">
        <v>365</v>
      </c>
      <c r="G7" s="368" t="s">
        <v>617</v>
      </c>
      <c r="H7" s="376">
        <f>'S7.直接費を部門に整理'!I8</f>
        <v>2864766563.4166932</v>
      </c>
      <c r="I7" s="368" t="s">
        <v>335</v>
      </c>
      <c r="J7" s="377">
        <f>'S8.係数算定'!$D$5</f>
        <v>4.666666666666667</v>
      </c>
      <c r="K7" s="368" t="s">
        <v>335</v>
      </c>
      <c r="L7" s="377">
        <f>'S8.係数算定'!$D$10</f>
        <v>1.5</v>
      </c>
      <c r="M7" s="368" t="s">
        <v>335</v>
      </c>
      <c r="N7" s="377">
        <f>'S8.係数算定'!D16</f>
        <v>1.5</v>
      </c>
    </row>
    <row r="8" spans="3:14" ht="18" customHeight="1">
      <c r="C8" s="2" t="s">
        <v>618</v>
      </c>
      <c r="D8" s="375">
        <f>H8*J8*L8*N8</f>
        <v>8923446083.6297779</v>
      </c>
      <c r="F8" s="155" t="s">
        <v>365</v>
      </c>
      <c r="G8" s="368" t="s">
        <v>618</v>
      </c>
      <c r="H8" s="376">
        <f>'S7.直接費を部門に整理'!I9</f>
        <v>1274778011.9471111</v>
      </c>
      <c r="I8" s="368" t="s">
        <v>335</v>
      </c>
      <c r="J8" s="377">
        <f>'S8.係数算定'!$D$5</f>
        <v>4.666666666666667</v>
      </c>
      <c r="K8" s="368" t="s">
        <v>335</v>
      </c>
      <c r="L8" s="377">
        <f>'S8.係数算定'!$D$10</f>
        <v>1.5</v>
      </c>
      <c r="M8" s="368" t="s">
        <v>335</v>
      </c>
      <c r="N8" s="378">
        <v>1</v>
      </c>
    </row>
    <row r="9" spans="3:14" ht="18" customHeight="1" thickBot="1">
      <c r="C9" s="165" t="s">
        <v>619</v>
      </c>
      <c r="D9" s="379">
        <v>0</v>
      </c>
      <c r="F9" s="155" t="s">
        <v>365</v>
      </c>
      <c r="G9" s="368" t="s">
        <v>619</v>
      </c>
      <c r="H9" s="372"/>
      <c r="I9" s="368"/>
      <c r="J9" s="378"/>
      <c r="K9" s="368"/>
      <c r="L9" s="378"/>
      <c r="M9" s="368"/>
      <c r="N9" s="378"/>
    </row>
    <row r="10" spans="3:14" ht="18" customHeight="1" thickBot="1">
      <c r="C10" s="2" t="s">
        <v>620</v>
      </c>
      <c r="D10" s="380">
        <f>SUM(D7:D9)</f>
        <v>39003494999.505058</v>
      </c>
      <c r="F10" s="381"/>
      <c r="G10" s="155"/>
      <c r="H10" s="372"/>
      <c r="I10" s="368"/>
      <c r="J10" s="378"/>
      <c r="K10" s="368"/>
      <c r="L10" s="378"/>
      <c r="M10" s="368"/>
      <c r="N10" s="382"/>
    </row>
  </sheetData>
  <mergeCells count="2">
    <mergeCell ref="C5:D5"/>
    <mergeCell ref="G5:H5"/>
  </mergeCells>
  <phoneticPr fontId="4"/>
  <pageMargins left="0" right="0" top="0" bottom="0" header="0" footer="0"/>
  <pageSetup paperSize="9" scale="8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5:G7"/>
  <sheetViews>
    <sheetView zoomScaleNormal="100" workbookViewId="0">
      <selection activeCell="E11" sqref="E11"/>
    </sheetView>
  </sheetViews>
  <sheetFormatPr defaultRowHeight="18" customHeight="1"/>
  <cols>
    <col min="1" max="1" width="3.5" style="261" customWidth="1"/>
    <col min="2" max="2" width="25.875" style="261" customWidth="1"/>
    <col min="3" max="3" width="14" style="383" customWidth="1"/>
    <col min="4" max="4" width="3.25" style="261" customWidth="1"/>
    <col min="5" max="5" width="4.125" style="261" customWidth="1"/>
    <col min="6" max="6" width="28.125" style="261" customWidth="1"/>
    <col min="7" max="7" width="16" style="387" customWidth="1"/>
    <col min="8" max="16384" width="9" style="261"/>
  </cols>
  <sheetData>
    <row r="5" spans="2:7" ht="18" customHeight="1">
      <c r="F5" s="576" t="s">
        <v>7</v>
      </c>
      <c r="G5" s="576"/>
    </row>
    <row r="6" spans="2:7" ht="18" customHeight="1" thickBot="1">
      <c r="F6" s="384" t="s">
        <v>621</v>
      </c>
      <c r="G6" s="385">
        <f>'S7.直接費を部門に整理'!I8+'S7.直接費を部門に整理'!I9</f>
        <v>4139544575.3638043</v>
      </c>
    </row>
    <row r="7" spans="2:7" ht="18" customHeight="1" thickBot="1">
      <c r="B7" s="261" t="s">
        <v>622</v>
      </c>
      <c r="C7" s="386">
        <f>G7/G6</f>
        <v>9.4221705526814468</v>
      </c>
      <c r="D7" s="261" t="s">
        <v>623</v>
      </c>
      <c r="F7" s="384" t="s">
        <v>581</v>
      </c>
      <c r="G7" s="385">
        <f>'S9.係数を用いた算定'!D10</f>
        <v>39003494999.505058</v>
      </c>
    </row>
  </sheetData>
  <mergeCells count="1">
    <mergeCell ref="F5:G5"/>
  </mergeCells>
  <phoneticPr fontId="4"/>
  <pageMargins left="0" right="0" top="0" bottom="0" header="0" footer="0"/>
  <pageSetup paperSize="9" scale="7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5:W26"/>
  <sheetViews>
    <sheetView topLeftCell="A3" zoomScaleNormal="100" workbookViewId="0">
      <selection activeCell="E11" sqref="E11"/>
    </sheetView>
  </sheetViews>
  <sheetFormatPr defaultRowHeight="18" customHeight="1"/>
  <cols>
    <col min="1" max="1" width="3.875" style="2" customWidth="1"/>
    <col min="2" max="2" width="3" style="388" customWidth="1"/>
    <col min="3" max="3" width="6.375" style="199" customWidth="1"/>
    <col min="4" max="4" width="3.875" style="199" customWidth="1"/>
    <col min="5" max="6" width="6.375" style="199" customWidth="1"/>
    <col min="7" max="7" width="2.125" style="199" customWidth="1"/>
    <col min="8" max="8" width="9.125" style="199" customWidth="1"/>
    <col min="9" max="9" width="13.375" style="199" bestFit="1" customWidth="1"/>
    <col min="10" max="10" width="2.5" style="199" customWidth="1"/>
    <col min="11" max="12" width="6.375" style="199" customWidth="1"/>
    <col min="13" max="13" width="3.25" style="199" customWidth="1"/>
    <col min="14" max="14" width="5.125" style="388" customWidth="1"/>
    <col min="15" max="15" width="3.875" style="2" customWidth="1"/>
    <col min="16" max="16" width="2.875" style="171" customWidth="1"/>
    <col min="17" max="17" width="5.5" style="171" customWidth="1"/>
    <col min="18" max="18" width="5.375" style="2" customWidth="1"/>
    <col min="19" max="19" width="5.875" style="2" customWidth="1"/>
    <col min="20" max="22" width="5.375" style="2" customWidth="1"/>
    <col min="23" max="23" width="7.125" style="2" customWidth="1"/>
    <col min="24" max="16384" width="9" style="2"/>
  </cols>
  <sheetData>
    <row r="5" spans="2:22" ht="18" customHeight="1">
      <c r="C5" s="389" t="s">
        <v>624</v>
      </c>
      <c r="D5" s="368"/>
      <c r="E5" s="368"/>
      <c r="F5" s="368"/>
      <c r="G5" s="368"/>
      <c r="H5" s="368"/>
      <c r="I5" s="368"/>
      <c r="J5" s="368"/>
      <c r="K5" s="390">
        <f>'S10.施設全体の直接費算定①'!C7</f>
        <v>9.4221705526814468</v>
      </c>
      <c r="L5" s="368" t="s">
        <v>625</v>
      </c>
      <c r="M5" s="368"/>
      <c r="N5" s="391"/>
    </row>
    <row r="6" spans="2:22" ht="12.75" customHeight="1">
      <c r="C6" s="389"/>
      <c r="D6" s="368"/>
      <c r="E6" s="368"/>
      <c r="F6" s="368"/>
      <c r="G6" s="368"/>
      <c r="H6" s="368"/>
      <c r="I6" s="368"/>
      <c r="J6" s="368"/>
      <c r="K6" s="155"/>
      <c r="L6" s="368"/>
      <c r="M6" s="368"/>
      <c r="N6" s="391"/>
    </row>
    <row r="7" spans="2:22" ht="18" customHeight="1">
      <c r="C7" s="392" t="s">
        <v>626</v>
      </c>
      <c r="D7" s="368"/>
      <c r="E7" s="368"/>
      <c r="F7" s="368"/>
      <c r="G7" s="368"/>
      <c r="H7" s="393">
        <v>346547</v>
      </c>
      <c r="I7" s="368" t="s">
        <v>627</v>
      </c>
      <c r="J7" s="583" t="s">
        <v>628</v>
      </c>
      <c r="K7" s="583"/>
      <c r="L7" s="583"/>
      <c r="M7" s="583"/>
      <c r="N7" s="391"/>
    </row>
    <row r="8" spans="2:22" ht="18" customHeight="1">
      <c r="C8" s="392" t="s">
        <v>629</v>
      </c>
      <c r="D8" s="368"/>
      <c r="E8" s="368"/>
      <c r="F8" s="368"/>
      <c r="G8" s="368"/>
      <c r="H8" s="393">
        <v>421</v>
      </c>
      <c r="I8" s="368" t="s">
        <v>627</v>
      </c>
      <c r="J8" s="368"/>
      <c r="K8" s="584">
        <f>H8/H7</f>
        <v>1.2148424311853804E-3</v>
      </c>
      <c r="L8" s="584"/>
      <c r="M8" s="368"/>
      <c r="N8" s="391"/>
    </row>
    <row r="10" spans="2:22" ht="18" customHeight="1">
      <c r="B10" s="171"/>
      <c r="C10" s="167"/>
      <c r="D10" s="155"/>
      <c r="E10" s="155"/>
      <c r="F10" s="155"/>
      <c r="G10" s="155"/>
      <c r="H10" s="155"/>
      <c r="I10" s="155"/>
      <c r="J10" s="155"/>
      <c r="K10" s="391"/>
      <c r="L10" s="585" t="s">
        <v>630</v>
      </c>
      <c r="M10" s="586"/>
      <c r="N10" s="586"/>
      <c r="O10" s="587"/>
      <c r="P10" s="368"/>
      <c r="Q10" s="394" t="s">
        <v>631</v>
      </c>
      <c r="R10" s="585" t="s">
        <v>632</v>
      </c>
      <c r="S10" s="586"/>
      <c r="T10" s="586"/>
      <c r="U10" s="587"/>
      <c r="V10" s="368"/>
    </row>
    <row r="11" spans="2:22" ht="2.25" customHeight="1">
      <c r="B11" s="171"/>
      <c r="C11" s="167"/>
      <c r="D11" s="155"/>
      <c r="E11" s="155">
        <f>+Q28</f>
        <v>0</v>
      </c>
      <c r="F11" s="155"/>
      <c r="G11" s="155"/>
      <c r="H11" s="155"/>
      <c r="I11" s="155"/>
      <c r="J11" s="155"/>
      <c r="K11" s="395"/>
      <c r="L11" s="396"/>
      <c r="M11" s="397"/>
      <c r="N11" s="398"/>
      <c r="O11" s="396"/>
      <c r="P11" s="397"/>
      <c r="Q11" s="398"/>
      <c r="R11" s="398"/>
      <c r="S11" s="397"/>
      <c r="T11" s="398"/>
      <c r="U11" s="398"/>
      <c r="V11" s="397"/>
    </row>
    <row r="12" spans="2:22" ht="2.25" customHeight="1">
      <c r="B12" s="171"/>
      <c r="C12" s="167"/>
      <c r="D12" s="155"/>
      <c r="E12" s="155"/>
      <c r="F12" s="155"/>
      <c r="G12" s="155"/>
      <c r="H12" s="155"/>
      <c r="I12" s="155"/>
      <c r="J12" s="155"/>
      <c r="K12" s="391"/>
      <c r="L12" s="368"/>
      <c r="M12" s="368"/>
      <c r="N12" s="399"/>
      <c r="O12" s="368"/>
      <c r="P12" s="368"/>
      <c r="Q12" s="368"/>
      <c r="R12" s="368"/>
      <c r="S12" s="368"/>
      <c r="T12" s="399"/>
      <c r="U12" s="368"/>
      <c r="V12" s="368"/>
    </row>
    <row r="13" spans="2:22" ht="18" customHeight="1">
      <c r="B13" s="2"/>
      <c r="C13" s="400" t="s">
        <v>633</v>
      </c>
      <c r="D13" s="400" t="s">
        <v>631</v>
      </c>
      <c r="E13" s="401">
        <f>K8</f>
        <v>1.2148424311853804E-3</v>
      </c>
      <c r="F13" s="402" t="s">
        <v>634</v>
      </c>
      <c r="G13" s="400" t="s">
        <v>335</v>
      </c>
      <c r="H13" s="403">
        <f>K5</f>
        <v>9.4221705526814468</v>
      </c>
      <c r="I13" s="400" t="s">
        <v>635</v>
      </c>
      <c r="J13" s="155"/>
      <c r="K13" s="394" t="s">
        <v>636</v>
      </c>
      <c r="L13" s="404" t="s">
        <v>634</v>
      </c>
      <c r="M13" s="405" t="s">
        <v>637</v>
      </c>
      <c r="N13" s="394" t="s">
        <v>335</v>
      </c>
      <c r="O13" s="404" t="s">
        <v>638</v>
      </c>
      <c r="P13" s="405" t="s">
        <v>639</v>
      </c>
      <c r="Q13" s="394" t="s">
        <v>631</v>
      </c>
      <c r="R13" s="406" t="s">
        <v>640</v>
      </c>
      <c r="S13" s="405" t="s">
        <v>641</v>
      </c>
      <c r="T13" s="394" t="s">
        <v>335</v>
      </c>
      <c r="U13" s="406" t="s">
        <v>642</v>
      </c>
      <c r="V13" s="405" t="s">
        <v>639</v>
      </c>
    </row>
    <row r="14" spans="2:22" ht="2.25" customHeight="1">
      <c r="B14" s="171"/>
      <c r="C14" s="407"/>
      <c r="D14" s="400"/>
      <c r="E14" s="408"/>
      <c r="F14" s="402"/>
      <c r="G14" s="400"/>
      <c r="H14" s="400"/>
      <c r="I14" s="400"/>
      <c r="J14" s="155"/>
      <c r="K14" s="395"/>
      <c r="L14" s="396"/>
      <c r="M14" s="397"/>
      <c r="N14" s="398"/>
      <c r="O14" s="396"/>
      <c r="P14" s="397"/>
      <c r="Q14" s="398"/>
      <c r="R14" s="398"/>
      <c r="S14" s="397"/>
      <c r="T14" s="398"/>
      <c r="U14" s="398"/>
      <c r="V14" s="397"/>
    </row>
    <row r="15" spans="2:22" ht="2.25" customHeight="1">
      <c r="B15" s="171"/>
      <c r="C15" s="407"/>
      <c r="D15" s="400"/>
      <c r="E15" s="408"/>
      <c r="F15" s="402"/>
      <c r="G15" s="400"/>
      <c r="H15" s="400"/>
      <c r="I15" s="400"/>
      <c r="J15" s="155"/>
      <c r="K15" s="391"/>
      <c r="L15" s="409"/>
      <c r="M15" s="405"/>
      <c r="N15" s="410"/>
      <c r="O15" s="409"/>
      <c r="P15" s="405"/>
      <c r="Q15" s="410"/>
      <c r="R15" s="410"/>
      <c r="S15" s="405"/>
      <c r="T15" s="410"/>
      <c r="U15" s="410"/>
      <c r="V15" s="405"/>
    </row>
    <row r="16" spans="2:22" ht="18" customHeight="1">
      <c r="B16" s="2"/>
      <c r="C16" s="400" t="s">
        <v>633</v>
      </c>
      <c r="D16" s="400" t="s">
        <v>631</v>
      </c>
      <c r="E16" s="411">
        <f>E13*H13</f>
        <v>1.1446452581262829E-2</v>
      </c>
      <c r="F16" s="402" t="s">
        <v>633</v>
      </c>
      <c r="G16" s="400"/>
      <c r="H16" s="400"/>
      <c r="I16" s="400"/>
      <c r="J16" s="155"/>
      <c r="K16" s="394" t="s">
        <v>636</v>
      </c>
      <c r="L16" s="412"/>
      <c r="M16" s="412"/>
      <c r="N16" s="404" t="s">
        <v>643</v>
      </c>
      <c r="O16" s="412"/>
      <c r="P16" s="412"/>
      <c r="Q16" s="394" t="s">
        <v>631</v>
      </c>
      <c r="R16" s="381"/>
      <c r="S16" s="588" t="s">
        <v>644</v>
      </c>
      <c r="T16" s="589"/>
      <c r="U16" s="381"/>
      <c r="V16" s="381"/>
    </row>
    <row r="17" spans="2:23" ht="2.25" customHeight="1">
      <c r="B17" s="171"/>
      <c r="C17" s="407"/>
      <c r="D17" s="400"/>
      <c r="E17" s="408"/>
      <c r="F17" s="402"/>
      <c r="G17" s="400"/>
      <c r="H17" s="400"/>
      <c r="I17" s="400"/>
      <c r="J17" s="155"/>
      <c r="K17" s="395"/>
      <c r="L17" s="396"/>
      <c r="M17" s="397"/>
      <c r="N17" s="398"/>
      <c r="O17" s="396"/>
      <c r="P17" s="397"/>
      <c r="Q17" s="398"/>
      <c r="R17" s="398"/>
      <c r="S17" s="397"/>
      <c r="T17" s="398"/>
      <c r="U17" s="398"/>
      <c r="V17" s="397"/>
    </row>
    <row r="18" spans="2:23" ht="2.25" customHeight="1">
      <c r="B18" s="171"/>
      <c r="C18" s="407"/>
      <c r="D18" s="400"/>
      <c r="E18" s="408"/>
      <c r="F18" s="402"/>
      <c r="G18" s="400"/>
      <c r="H18" s="400"/>
      <c r="I18" s="400"/>
      <c r="J18" s="155"/>
      <c r="K18" s="394"/>
      <c r="L18" s="409"/>
      <c r="M18" s="409"/>
      <c r="N18" s="409"/>
      <c r="O18" s="409"/>
      <c r="P18" s="409"/>
      <c r="Q18" s="410"/>
      <c r="R18" s="410"/>
      <c r="S18" s="410"/>
      <c r="T18" s="410"/>
      <c r="U18" s="410"/>
      <c r="V18" s="410"/>
    </row>
    <row r="19" spans="2:23" ht="18" customHeight="1">
      <c r="B19" s="171"/>
      <c r="C19" s="407"/>
      <c r="D19" s="400"/>
      <c r="E19" s="411">
        <f>1+E16</f>
        <v>1.0114464525812628</v>
      </c>
      <c r="F19" s="402" t="s">
        <v>633</v>
      </c>
      <c r="G19" s="407" t="s">
        <v>645</v>
      </c>
      <c r="H19" s="413" t="s">
        <v>786</v>
      </c>
      <c r="I19" s="414">
        <f>'S10.施設全体の直接費算定①'!G6</f>
        <v>4139544575.3638043</v>
      </c>
      <c r="J19" s="155"/>
      <c r="K19" s="394" t="s">
        <v>636</v>
      </c>
      <c r="L19" s="381"/>
      <c r="M19" s="381"/>
      <c r="N19" s="381"/>
      <c r="O19" s="415"/>
      <c r="P19" s="416" t="s">
        <v>646</v>
      </c>
      <c r="Q19" s="416"/>
      <c r="R19" s="417"/>
      <c r="S19" s="381"/>
      <c r="T19" s="381"/>
      <c r="U19" s="381"/>
      <c r="V19" s="381"/>
    </row>
    <row r="20" spans="2:23" ht="2.25" customHeight="1">
      <c r="B20" s="171"/>
      <c r="C20" s="407"/>
      <c r="D20" s="400"/>
      <c r="E20" s="408"/>
      <c r="F20" s="400"/>
      <c r="G20" s="400"/>
      <c r="H20" s="400"/>
      <c r="I20" s="400"/>
      <c r="J20" s="155"/>
      <c r="K20" s="418"/>
      <c r="L20" s="398"/>
      <c r="M20" s="398"/>
      <c r="N20" s="398"/>
      <c r="O20" s="398"/>
      <c r="P20" s="398"/>
      <c r="Q20" s="398"/>
      <c r="R20" s="398"/>
      <c r="S20" s="398"/>
      <c r="T20" s="398"/>
      <c r="U20" s="398"/>
      <c r="V20" s="398"/>
    </row>
    <row r="21" spans="2:23" ht="2.25" customHeight="1">
      <c r="B21" s="171"/>
      <c r="C21" s="407"/>
      <c r="D21" s="400"/>
      <c r="E21" s="408"/>
      <c r="F21" s="400"/>
      <c r="G21" s="400"/>
      <c r="H21" s="400"/>
      <c r="I21" s="400"/>
      <c r="J21" s="155"/>
      <c r="K21" s="394"/>
      <c r="L21" s="410"/>
      <c r="M21" s="410"/>
      <c r="N21" s="410"/>
      <c r="O21" s="410"/>
      <c r="P21" s="410"/>
      <c r="Q21" s="410"/>
      <c r="R21" s="410"/>
      <c r="S21" s="410"/>
      <c r="T21" s="410"/>
      <c r="U21" s="410"/>
      <c r="V21" s="410"/>
    </row>
    <row r="22" spans="2:23" ht="18" customHeight="1">
      <c r="B22" s="171"/>
      <c r="C22" s="407"/>
      <c r="D22" s="400"/>
      <c r="E22" s="411">
        <f>E19</f>
        <v>1.0114464525812628</v>
      </c>
      <c r="F22" s="577" t="s">
        <v>335</v>
      </c>
      <c r="G22" s="577"/>
      <c r="H22" s="578">
        <f>I19</f>
        <v>4139544575.3638043</v>
      </c>
      <c r="I22" s="578"/>
      <c r="J22" s="155"/>
      <c r="K22" s="394" t="s">
        <v>636</v>
      </c>
      <c r="L22" s="381"/>
      <c r="M22" s="381"/>
      <c r="N22" s="381"/>
      <c r="O22" s="415"/>
      <c r="P22" s="415"/>
      <c r="Q22" s="419" t="s">
        <v>647</v>
      </c>
      <c r="R22" s="417"/>
      <c r="S22" s="381"/>
      <c r="T22" s="381"/>
      <c r="U22" s="381"/>
      <c r="V22" s="381"/>
    </row>
    <row r="23" spans="2:23" ht="2.25" customHeight="1" thickBot="1">
      <c r="B23" s="171"/>
      <c r="C23" s="167"/>
      <c r="D23" s="155"/>
      <c r="E23" s="155"/>
      <c r="F23" s="155"/>
      <c r="G23" s="155"/>
      <c r="H23" s="155"/>
      <c r="I23" s="155"/>
      <c r="J23" s="155"/>
      <c r="K23" s="418"/>
      <c r="L23" s="398"/>
      <c r="M23" s="398"/>
      <c r="N23" s="398"/>
      <c r="O23" s="398"/>
      <c r="P23" s="398"/>
      <c r="Q23" s="398"/>
      <c r="R23" s="398"/>
      <c r="S23" s="398"/>
      <c r="T23" s="398"/>
      <c r="U23" s="398"/>
      <c r="V23" s="398"/>
    </row>
    <row r="24" spans="2:23" ht="18" customHeight="1" thickBot="1">
      <c r="B24" s="171"/>
      <c r="C24" s="579">
        <f>E22*H22</f>
        <v>4186927676.0537295</v>
      </c>
      <c r="D24" s="580"/>
      <c r="E24" s="580"/>
      <c r="F24" s="580"/>
      <c r="G24" s="580"/>
      <c r="H24" s="580"/>
      <c r="I24" s="581"/>
      <c r="J24" s="155"/>
      <c r="K24" s="394"/>
      <c r="L24" s="410"/>
      <c r="M24" s="410"/>
      <c r="N24" s="410"/>
      <c r="O24" s="410"/>
      <c r="P24" s="410"/>
      <c r="Q24" s="410"/>
      <c r="R24" s="410"/>
      <c r="S24" s="410"/>
      <c r="T24" s="410"/>
      <c r="U24" s="410"/>
      <c r="V24" s="410"/>
    </row>
    <row r="26" spans="2:23" ht="18" customHeight="1">
      <c r="B26" s="199"/>
      <c r="F26" s="388"/>
      <c r="G26" s="388"/>
      <c r="H26" s="2"/>
      <c r="I26" s="420" t="s">
        <v>648</v>
      </c>
      <c r="J26" s="171"/>
      <c r="K26" s="582">
        <f>C24/I19</f>
        <v>1.0114464525812628</v>
      </c>
      <c r="L26" s="582"/>
      <c r="M26" s="2"/>
      <c r="N26" s="2"/>
      <c r="P26" s="2"/>
      <c r="Q26" s="2"/>
      <c r="T26" s="421"/>
      <c r="U26" s="421"/>
      <c r="V26" s="421"/>
      <c r="W26" s="421"/>
    </row>
  </sheetData>
  <mergeCells count="9">
    <mergeCell ref="R10:U10"/>
    <mergeCell ref="S16:T16"/>
    <mergeCell ref="F22:G22"/>
    <mergeCell ref="H22:I22"/>
    <mergeCell ref="C24:I24"/>
    <mergeCell ref="K26:L26"/>
    <mergeCell ref="J7:M7"/>
    <mergeCell ref="K8:L8"/>
    <mergeCell ref="L10:O10"/>
  </mergeCells>
  <phoneticPr fontId="4"/>
  <pageMargins left="0" right="0" top="0" bottom="0" header="0" footer="0"/>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B1:F11"/>
  <sheetViews>
    <sheetView zoomScaleNormal="100" workbookViewId="0"/>
  </sheetViews>
  <sheetFormatPr defaultRowHeight="18.75"/>
  <cols>
    <col min="1" max="1" width="9" style="59" customWidth="1"/>
    <col min="2" max="2" width="9" style="59"/>
    <col min="3" max="3" width="41.625" style="59" customWidth="1"/>
    <col min="4" max="4" width="43.75" style="59" customWidth="1"/>
    <col min="5" max="5" width="2.75" style="59" customWidth="1"/>
    <col min="6" max="6" width="19.5" style="322" customWidth="1"/>
    <col min="7" max="16384" width="9" style="59"/>
  </cols>
  <sheetData>
    <row r="1" spans="2:4">
      <c r="B1" s="59" t="s">
        <v>557</v>
      </c>
    </row>
    <row r="3" spans="2:4">
      <c r="B3" s="324" t="s">
        <v>495</v>
      </c>
      <c r="C3" s="325" t="s">
        <v>496</v>
      </c>
      <c r="D3" s="325" t="s">
        <v>498</v>
      </c>
    </row>
    <row r="4" spans="2:4">
      <c r="B4" s="59" t="s">
        <v>499</v>
      </c>
      <c r="C4" s="59" t="s">
        <v>558</v>
      </c>
    </row>
    <row r="5" spans="2:4">
      <c r="B5" s="59" t="s">
        <v>502</v>
      </c>
      <c r="C5" s="59" t="s">
        <v>559</v>
      </c>
    </row>
    <row r="6" spans="2:4">
      <c r="B6" s="59" t="s">
        <v>505</v>
      </c>
      <c r="C6" s="59" t="s">
        <v>560</v>
      </c>
      <c r="D6" s="59" t="s">
        <v>561</v>
      </c>
    </row>
    <row r="7" spans="2:4">
      <c r="B7" s="59" t="s">
        <v>508</v>
      </c>
      <c r="C7" s="59" t="s">
        <v>562</v>
      </c>
      <c r="D7" s="59" t="s">
        <v>563</v>
      </c>
    </row>
    <row r="8" spans="2:4">
      <c r="B8" s="59" t="s">
        <v>564</v>
      </c>
      <c r="C8" s="59" t="s">
        <v>565</v>
      </c>
      <c r="D8" s="59" t="s">
        <v>566</v>
      </c>
    </row>
    <row r="9" spans="2:4">
      <c r="B9" s="59" t="s">
        <v>567</v>
      </c>
      <c r="C9" s="59" t="s">
        <v>568</v>
      </c>
      <c r="D9" s="59" t="s">
        <v>569</v>
      </c>
    </row>
    <row r="11" spans="2:4">
      <c r="B11" s="59" t="s">
        <v>570</v>
      </c>
      <c r="C11" s="65" t="s">
        <v>571</v>
      </c>
      <c r="D11" s="59" t="s">
        <v>572</v>
      </c>
    </row>
  </sheetData>
  <phoneticPr fontId="4"/>
  <pageMargins left="0.7" right="0.7" top="0.75" bottom="0.75" header="0.3" footer="0.3"/>
  <pageSetup paperSize="9" scale="82"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6:I12"/>
  <sheetViews>
    <sheetView zoomScaleNormal="100" workbookViewId="0">
      <selection activeCell="E11" sqref="E11"/>
    </sheetView>
  </sheetViews>
  <sheetFormatPr defaultRowHeight="18" customHeight="1"/>
  <cols>
    <col min="1" max="1" width="4.875" style="2" customWidth="1"/>
    <col min="2" max="6" width="9" style="2"/>
    <col min="7" max="7" width="17.125" style="2" customWidth="1"/>
    <col min="8" max="8" width="3.125" style="2" customWidth="1"/>
    <col min="9" max="9" width="24" style="2" customWidth="1"/>
    <col min="10" max="16384" width="9" style="2"/>
  </cols>
  <sheetData>
    <row r="6" spans="2:9" ht="18" customHeight="1">
      <c r="C6" s="590" t="s">
        <v>261</v>
      </c>
      <c r="D6" s="590"/>
      <c r="E6" s="590" t="s">
        <v>262</v>
      </c>
      <c r="F6" s="590"/>
      <c r="G6" s="199" t="s">
        <v>263</v>
      </c>
      <c r="I6" s="199" t="s">
        <v>259</v>
      </c>
    </row>
    <row r="7" spans="2:9" ht="18" customHeight="1" thickBot="1">
      <c r="C7" s="591" t="s">
        <v>649</v>
      </c>
      <c r="D7" s="591"/>
      <c r="E7" s="592" t="s">
        <v>650</v>
      </c>
      <c r="F7" s="592"/>
      <c r="G7" s="422" t="s">
        <v>651</v>
      </c>
      <c r="I7" s="423" t="s">
        <v>269</v>
      </c>
    </row>
    <row r="8" spans="2:9" ht="18" customHeight="1" thickBot="1">
      <c r="B8" s="199" t="s">
        <v>270</v>
      </c>
      <c r="C8" s="107">
        <f>'S3.施設面積'!Q6</f>
        <v>7667.0250000000015</v>
      </c>
      <c r="D8" s="105">
        <f>C8/$C$12</f>
        <v>0.42492424462853884</v>
      </c>
      <c r="E8" s="107">
        <f>'S4.職員人数整理'!L7</f>
        <v>419.5</v>
      </c>
      <c r="F8" s="105">
        <f>E8/$E$12</f>
        <v>0.65598123534010944</v>
      </c>
      <c r="G8" s="107">
        <f>D8+F8</f>
        <v>1.0809054799686484</v>
      </c>
      <c r="I8" s="424">
        <f>G8/$G$12</f>
        <v>0.54045273998432419</v>
      </c>
    </row>
    <row r="9" spans="2:9" ht="18" customHeight="1" thickBot="1">
      <c r="B9" s="199" t="s">
        <v>271</v>
      </c>
      <c r="C9" s="107">
        <f>'S3.施設面積'!R6</f>
        <v>5493.9400000000023</v>
      </c>
      <c r="D9" s="105">
        <f>C9/$C$12</f>
        <v>0.3044868517494746</v>
      </c>
      <c r="E9" s="107">
        <f>'S4.職員人数整理'!M7</f>
        <v>145</v>
      </c>
      <c r="F9" s="105">
        <f>E9/$E$12</f>
        <v>0.22673964034401878</v>
      </c>
      <c r="G9" s="107">
        <f>D9+F9</f>
        <v>0.53122649209349337</v>
      </c>
      <c r="I9" s="424">
        <f>G9/$G$12</f>
        <v>0.26561324604674669</v>
      </c>
    </row>
    <row r="10" spans="2:9" ht="18" customHeight="1">
      <c r="B10" s="199" t="s">
        <v>272</v>
      </c>
      <c r="C10" s="107">
        <f>'S3.施設面積'!S6</f>
        <v>4882.3100000000013</v>
      </c>
      <c r="D10" s="105">
        <f>C10/$C$12</f>
        <v>0.27058890362198657</v>
      </c>
      <c r="E10" s="107">
        <f>'S4.職員人数整理'!N7</f>
        <v>75</v>
      </c>
      <c r="F10" s="105">
        <f>E10/$E$12</f>
        <v>0.11727912431587177</v>
      </c>
      <c r="G10" s="107">
        <f>D10+F10+D11</f>
        <v>0.38786802793785835</v>
      </c>
      <c r="I10" s="2">
        <f>G10/$G$12</f>
        <v>0.19393401396892918</v>
      </c>
    </row>
    <row r="11" spans="2:9" ht="18" customHeight="1">
      <c r="B11" s="199" t="s">
        <v>273</v>
      </c>
      <c r="D11" s="2">
        <f>C11/$C$12</f>
        <v>0</v>
      </c>
      <c r="F11" s="2">
        <f>E11/$C$12</f>
        <v>0</v>
      </c>
      <c r="G11" s="199" t="s">
        <v>274</v>
      </c>
    </row>
    <row r="12" spans="2:9" ht="18" customHeight="1">
      <c r="B12" s="199" t="s">
        <v>350</v>
      </c>
      <c r="C12" s="105">
        <f>SUM(C8:C11)</f>
        <v>18043.275000000005</v>
      </c>
      <c r="E12" s="105">
        <f>SUM(E8:E11)</f>
        <v>639.5</v>
      </c>
      <c r="G12" s="107">
        <f>SUM(G8:G11)</f>
        <v>2</v>
      </c>
    </row>
  </sheetData>
  <mergeCells count="4">
    <mergeCell ref="C6:D6"/>
    <mergeCell ref="E6:F6"/>
    <mergeCell ref="C7:D7"/>
    <mergeCell ref="E7:F7"/>
  </mergeCells>
  <phoneticPr fontId="4"/>
  <pageMargins left="0" right="0" top="0" bottom="0" header="0" footer="0"/>
  <pageSetup paperSize="9" scale="8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C6:I12"/>
  <sheetViews>
    <sheetView zoomScaleNormal="100" workbookViewId="0">
      <selection activeCell="E11" sqref="E11"/>
    </sheetView>
  </sheetViews>
  <sheetFormatPr defaultRowHeight="18" customHeight="1"/>
  <cols>
    <col min="1" max="1" width="3.5" style="2" customWidth="1"/>
    <col min="2" max="2" width="5.75" style="2" customWidth="1"/>
    <col min="3" max="3" width="13.875" style="4" customWidth="1"/>
    <col min="4" max="4" width="3.75" style="2" customWidth="1"/>
    <col min="5" max="5" width="6.875" style="2" customWidth="1"/>
    <col min="6" max="6" width="13.375" style="2" customWidth="1"/>
    <col min="7" max="7" width="3.125" style="2" customWidth="1"/>
    <col min="8" max="8" width="10.625" style="4" customWidth="1"/>
    <col min="9" max="9" width="13.375" style="2" bestFit="1" customWidth="1"/>
    <col min="10" max="16384" width="9" style="2"/>
  </cols>
  <sheetData>
    <row r="6" spans="3:9" ht="18" customHeight="1" thickBot="1">
      <c r="C6" s="194" t="s">
        <v>258</v>
      </c>
      <c r="E6" s="573" t="s">
        <v>259</v>
      </c>
      <c r="F6" s="573"/>
      <c r="H6" s="593" t="s">
        <v>652</v>
      </c>
      <c r="I6" s="594"/>
    </row>
    <row r="7" spans="3:9" ht="18" customHeight="1" thickBot="1">
      <c r="C7" s="198">
        <f>'S11.施設全体の直接費算定②'!C24</f>
        <v>4186927676.0537295</v>
      </c>
      <c r="E7" s="2" t="s">
        <v>653</v>
      </c>
      <c r="F7" s="107">
        <f>'S12.一次配賦基準'!I8</f>
        <v>0.54045273998432419</v>
      </c>
      <c r="H7" s="2" t="s">
        <v>653</v>
      </c>
      <c r="I7" s="143">
        <f>C7*$F$7</f>
        <v>2262836534.6394372</v>
      </c>
    </row>
    <row r="8" spans="3:9" ht="18" customHeight="1" thickBot="1">
      <c r="E8" s="2" t="s">
        <v>654</v>
      </c>
      <c r="F8" s="107">
        <f>'S12.一次配賦基準'!I9</f>
        <v>0.26561324604674669</v>
      </c>
      <c r="H8" s="2" t="s">
        <v>654</v>
      </c>
      <c r="I8" s="143">
        <f>$C$7*F$8</f>
        <v>1112103450.9995925</v>
      </c>
    </row>
    <row r="9" spans="3:9" ht="18" customHeight="1">
      <c r="E9" s="2" t="s">
        <v>655</v>
      </c>
      <c r="F9" s="107">
        <f>'S12.一次配賦基準'!I10</f>
        <v>0.19393401396892918</v>
      </c>
      <c r="H9" s="2" t="s">
        <v>655</v>
      </c>
      <c r="I9" s="146">
        <f>$C$7*F$9</f>
        <v>811987690.41470015</v>
      </c>
    </row>
    <row r="10" spans="3:9" ht="18" customHeight="1">
      <c r="H10" s="2"/>
    </row>
    <row r="11" spans="3:9" ht="18" customHeight="1">
      <c r="H11" s="425" t="s">
        <v>656</v>
      </c>
    </row>
    <row r="12" spans="3:9" ht="18" customHeight="1">
      <c r="H12" s="426">
        <f>SUM(I7:I9)</f>
        <v>4186927676.0537295</v>
      </c>
    </row>
  </sheetData>
  <mergeCells count="2">
    <mergeCell ref="E6:F6"/>
    <mergeCell ref="H6:I6"/>
  </mergeCells>
  <phoneticPr fontId="4"/>
  <pageMargins left="0" right="0" top="0" bottom="0" header="0" footer="0"/>
  <pageSetup paperSize="9" scale="8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Z504"/>
  <sheetViews>
    <sheetView topLeftCell="Q9" zoomScaleNormal="100" workbookViewId="0">
      <selection activeCell="E11" sqref="E11"/>
    </sheetView>
  </sheetViews>
  <sheetFormatPr defaultRowHeight="18" customHeight="1"/>
  <cols>
    <col min="1" max="1" width="5" style="2" hidden="1" customWidth="1"/>
    <col min="2" max="2" width="8.75" style="199" hidden="1" customWidth="1"/>
    <col min="3" max="3" width="28.75" style="199" hidden="1" customWidth="1"/>
    <col min="4" max="4" width="17.625" style="2" hidden="1" customWidth="1"/>
    <col min="5" max="5" width="9" style="2" hidden="1" customWidth="1"/>
    <col min="6" max="6" width="9" style="427" hidden="1" customWidth="1"/>
    <col min="7" max="7" width="11.5" style="2" hidden="1" customWidth="1"/>
    <col min="8" max="8" width="10.5" style="2" hidden="1" customWidth="1"/>
    <col min="9" max="9" width="9.5" style="2" hidden="1" customWidth="1"/>
    <col min="10" max="15" width="9" style="2" hidden="1" customWidth="1"/>
    <col min="16" max="16" width="4.375" style="2" hidden="1" customWidth="1"/>
    <col min="17" max="17" width="9" style="2"/>
    <col min="18" max="18" width="9" style="428"/>
    <col min="19" max="20" width="9" style="2"/>
    <col min="21" max="21" width="15.125" style="2" bestFit="1" customWidth="1"/>
    <col min="22" max="22" width="11.25" style="2" bestFit="1" customWidth="1"/>
    <col min="23" max="23" width="10.75" style="2" bestFit="1" customWidth="1"/>
    <col min="24" max="24" width="9.625" style="2" bestFit="1" customWidth="1"/>
    <col min="25" max="26" width="12" style="2" bestFit="1" customWidth="1"/>
    <col min="27" max="258" width="9" style="2"/>
    <col min="259" max="259" width="8.75" style="2" customWidth="1"/>
    <col min="260" max="260" width="23.125" style="2" customWidth="1"/>
    <col min="261" max="261" width="17.625" style="2" customWidth="1"/>
    <col min="262" max="262" width="9" style="2"/>
    <col min="263" max="263" width="11.5" style="2" bestFit="1" customWidth="1"/>
    <col min="264" max="264" width="10.5" style="2" bestFit="1" customWidth="1"/>
    <col min="265" max="265" width="9.5" style="2" bestFit="1" customWidth="1"/>
    <col min="266" max="514" width="9" style="2"/>
    <col min="515" max="515" width="8.75" style="2" customWidth="1"/>
    <col min="516" max="516" width="23.125" style="2" customWidth="1"/>
    <col min="517" max="517" width="17.625" style="2" customWidth="1"/>
    <col min="518" max="518" width="9" style="2"/>
    <col min="519" max="519" width="11.5" style="2" bestFit="1" customWidth="1"/>
    <col min="520" max="520" width="10.5" style="2" bestFit="1" customWidth="1"/>
    <col min="521" max="521" width="9.5" style="2" bestFit="1" customWidth="1"/>
    <col min="522" max="770" width="9" style="2"/>
    <col min="771" max="771" width="8.75" style="2" customWidth="1"/>
    <col min="772" max="772" width="23.125" style="2" customWidth="1"/>
    <col min="773" max="773" width="17.625" style="2" customWidth="1"/>
    <col min="774" max="774" width="9" style="2"/>
    <col min="775" max="775" width="11.5" style="2" bestFit="1" customWidth="1"/>
    <col min="776" max="776" width="10.5" style="2" bestFit="1" customWidth="1"/>
    <col min="777" max="777" width="9.5" style="2" bestFit="1" customWidth="1"/>
    <col min="778" max="1026" width="9" style="2"/>
    <col min="1027" max="1027" width="8.75" style="2" customWidth="1"/>
    <col min="1028" max="1028" width="23.125" style="2" customWidth="1"/>
    <col min="1029" max="1029" width="17.625" style="2" customWidth="1"/>
    <col min="1030" max="1030" width="9" style="2"/>
    <col min="1031" max="1031" width="11.5" style="2" bestFit="1" customWidth="1"/>
    <col min="1032" max="1032" width="10.5" style="2" bestFit="1" customWidth="1"/>
    <col min="1033" max="1033" width="9.5" style="2" bestFit="1" customWidth="1"/>
    <col min="1034" max="1282" width="9" style="2"/>
    <col min="1283" max="1283" width="8.75" style="2" customWidth="1"/>
    <col min="1284" max="1284" width="23.125" style="2" customWidth="1"/>
    <col min="1285" max="1285" width="17.625" style="2" customWidth="1"/>
    <col min="1286" max="1286" width="9" style="2"/>
    <col min="1287" max="1287" width="11.5" style="2" bestFit="1" customWidth="1"/>
    <col min="1288" max="1288" width="10.5" style="2" bestFit="1" customWidth="1"/>
    <col min="1289" max="1289" width="9.5" style="2" bestFit="1" customWidth="1"/>
    <col min="1290" max="1538" width="9" style="2"/>
    <col min="1539" max="1539" width="8.75" style="2" customWidth="1"/>
    <col min="1540" max="1540" width="23.125" style="2" customWidth="1"/>
    <col min="1541" max="1541" width="17.625" style="2" customWidth="1"/>
    <col min="1542" max="1542" width="9" style="2"/>
    <col min="1543" max="1543" width="11.5" style="2" bestFit="1" customWidth="1"/>
    <col min="1544" max="1544" width="10.5" style="2" bestFit="1" customWidth="1"/>
    <col min="1545" max="1545" width="9.5" style="2" bestFit="1" customWidth="1"/>
    <col min="1546" max="1794" width="9" style="2"/>
    <col min="1795" max="1795" width="8.75" style="2" customWidth="1"/>
    <col min="1796" max="1796" width="23.125" style="2" customWidth="1"/>
    <col min="1797" max="1797" width="17.625" style="2" customWidth="1"/>
    <col min="1798" max="1798" width="9" style="2"/>
    <col min="1799" max="1799" width="11.5" style="2" bestFit="1" customWidth="1"/>
    <col min="1800" max="1800" width="10.5" style="2" bestFit="1" customWidth="1"/>
    <col min="1801" max="1801" width="9.5" style="2" bestFit="1" customWidth="1"/>
    <col min="1802" max="2050" width="9" style="2"/>
    <col min="2051" max="2051" width="8.75" style="2" customWidth="1"/>
    <col min="2052" max="2052" width="23.125" style="2" customWidth="1"/>
    <col min="2053" max="2053" width="17.625" style="2" customWidth="1"/>
    <col min="2054" max="2054" width="9" style="2"/>
    <col min="2055" max="2055" width="11.5" style="2" bestFit="1" customWidth="1"/>
    <col min="2056" max="2056" width="10.5" style="2" bestFit="1" customWidth="1"/>
    <col min="2057" max="2057" width="9.5" style="2" bestFit="1" customWidth="1"/>
    <col min="2058" max="2306" width="9" style="2"/>
    <col min="2307" max="2307" width="8.75" style="2" customWidth="1"/>
    <col min="2308" max="2308" width="23.125" style="2" customWidth="1"/>
    <col min="2309" max="2309" width="17.625" style="2" customWidth="1"/>
    <col min="2310" max="2310" width="9" style="2"/>
    <col min="2311" max="2311" width="11.5" style="2" bestFit="1" customWidth="1"/>
    <col min="2312" max="2312" width="10.5" style="2" bestFit="1" customWidth="1"/>
    <col min="2313" max="2313" width="9.5" style="2" bestFit="1" customWidth="1"/>
    <col min="2314" max="2562" width="9" style="2"/>
    <col min="2563" max="2563" width="8.75" style="2" customWidth="1"/>
    <col min="2564" max="2564" width="23.125" style="2" customWidth="1"/>
    <col min="2565" max="2565" width="17.625" style="2" customWidth="1"/>
    <col min="2566" max="2566" width="9" style="2"/>
    <col min="2567" max="2567" width="11.5" style="2" bestFit="1" customWidth="1"/>
    <col min="2568" max="2568" width="10.5" style="2" bestFit="1" customWidth="1"/>
    <col min="2569" max="2569" width="9.5" style="2" bestFit="1" customWidth="1"/>
    <col min="2570" max="2818" width="9" style="2"/>
    <col min="2819" max="2819" width="8.75" style="2" customWidth="1"/>
    <col min="2820" max="2820" width="23.125" style="2" customWidth="1"/>
    <col min="2821" max="2821" width="17.625" style="2" customWidth="1"/>
    <col min="2822" max="2822" width="9" style="2"/>
    <col min="2823" max="2823" width="11.5" style="2" bestFit="1" customWidth="1"/>
    <col min="2824" max="2824" width="10.5" style="2" bestFit="1" customWidth="1"/>
    <col min="2825" max="2825" width="9.5" style="2" bestFit="1" customWidth="1"/>
    <col min="2826" max="3074" width="9" style="2"/>
    <col min="3075" max="3075" width="8.75" style="2" customWidth="1"/>
    <col min="3076" max="3076" width="23.125" style="2" customWidth="1"/>
    <col min="3077" max="3077" width="17.625" style="2" customWidth="1"/>
    <col min="3078" max="3078" width="9" style="2"/>
    <col min="3079" max="3079" width="11.5" style="2" bestFit="1" customWidth="1"/>
    <col min="3080" max="3080" width="10.5" style="2" bestFit="1" customWidth="1"/>
    <col min="3081" max="3081" width="9.5" style="2" bestFit="1" customWidth="1"/>
    <col min="3082" max="3330" width="9" style="2"/>
    <col min="3331" max="3331" width="8.75" style="2" customWidth="1"/>
    <col min="3332" max="3332" width="23.125" style="2" customWidth="1"/>
    <col min="3333" max="3333" width="17.625" style="2" customWidth="1"/>
    <col min="3334" max="3334" width="9" style="2"/>
    <col min="3335" max="3335" width="11.5" style="2" bestFit="1" customWidth="1"/>
    <col min="3336" max="3336" width="10.5" style="2" bestFit="1" customWidth="1"/>
    <col min="3337" max="3337" width="9.5" style="2" bestFit="1" customWidth="1"/>
    <col min="3338" max="3586" width="9" style="2"/>
    <col min="3587" max="3587" width="8.75" style="2" customWidth="1"/>
    <col min="3588" max="3588" width="23.125" style="2" customWidth="1"/>
    <col min="3589" max="3589" width="17.625" style="2" customWidth="1"/>
    <col min="3590" max="3590" width="9" style="2"/>
    <col min="3591" max="3591" width="11.5" style="2" bestFit="1" customWidth="1"/>
    <col min="3592" max="3592" width="10.5" style="2" bestFit="1" customWidth="1"/>
    <col min="3593" max="3593" width="9.5" style="2" bestFit="1" customWidth="1"/>
    <col min="3594" max="3842" width="9" style="2"/>
    <col min="3843" max="3843" width="8.75" style="2" customWidth="1"/>
    <col min="3844" max="3844" width="23.125" style="2" customWidth="1"/>
    <col min="3845" max="3845" width="17.625" style="2" customWidth="1"/>
    <col min="3846" max="3846" width="9" style="2"/>
    <col min="3847" max="3847" width="11.5" style="2" bestFit="1" customWidth="1"/>
    <col min="3848" max="3848" width="10.5" style="2" bestFit="1" customWidth="1"/>
    <col min="3849" max="3849" width="9.5" style="2" bestFit="1" customWidth="1"/>
    <col min="3850" max="4098" width="9" style="2"/>
    <col min="4099" max="4099" width="8.75" style="2" customWidth="1"/>
    <col min="4100" max="4100" width="23.125" style="2" customWidth="1"/>
    <col min="4101" max="4101" width="17.625" style="2" customWidth="1"/>
    <col min="4102" max="4102" width="9" style="2"/>
    <col min="4103" max="4103" width="11.5" style="2" bestFit="1" customWidth="1"/>
    <col min="4104" max="4104" width="10.5" style="2" bestFit="1" customWidth="1"/>
    <col min="4105" max="4105" width="9.5" style="2" bestFit="1" customWidth="1"/>
    <col min="4106" max="4354" width="9" style="2"/>
    <col min="4355" max="4355" width="8.75" style="2" customWidth="1"/>
    <col min="4356" max="4356" width="23.125" style="2" customWidth="1"/>
    <col min="4357" max="4357" width="17.625" style="2" customWidth="1"/>
    <col min="4358" max="4358" width="9" style="2"/>
    <col min="4359" max="4359" width="11.5" style="2" bestFit="1" customWidth="1"/>
    <col min="4360" max="4360" width="10.5" style="2" bestFit="1" customWidth="1"/>
    <col min="4361" max="4361" width="9.5" style="2" bestFit="1" customWidth="1"/>
    <col min="4362" max="4610" width="9" style="2"/>
    <col min="4611" max="4611" width="8.75" style="2" customWidth="1"/>
    <col min="4612" max="4612" width="23.125" style="2" customWidth="1"/>
    <col min="4613" max="4613" width="17.625" style="2" customWidth="1"/>
    <col min="4614" max="4614" width="9" style="2"/>
    <col min="4615" max="4615" width="11.5" style="2" bestFit="1" customWidth="1"/>
    <col min="4616" max="4616" width="10.5" style="2" bestFit="1" customWidth="1"/>
    <col min="4617" max="4617" width="9.5" style="2" bestFit="1" customWidth="1"/>
    <col min="4618" max="4866" width="9" style="2"/>
    <col min="4867" max="4867" width="8.75" style="2" customWidth="1"/>
    <col min="4868" max="4868" width="23.125" style="2" customWidth="1"/>
    <col min="4869" max="4869" width="17.625" style="2" customWidth="1"/>
    <col min="4870" max="4870" width="9" style="2"/>
    <col min="4871" max="4871" width="11.5" style="2" bestFit="1" customWidth="1"/>
    <col min="4872" max="4872" width="10.5" style="2" bestFit="1" customWidth="1"/>
    <col min="4873" max="4873" width="9.5" style="2" bestFit="1" customWidth="1"/>
    <col min="4874" max="5122" width="9" style="2"/>
    <col min="5123" max="5123" width="8.75" style="2" customWidth="1"/>
    <col min="5124" max="5124" width="23.125" style="2" customWidth="1"/>
    <col min="5125" max="5125" width="17.625" style="2" customWidth="1"/>
    <col min="5126" max="5126" width="9" style="2"/>
    <col min="5127" max="5127" width="11.5" style="2" bestFit="1" customWidth="1"/>
    <col min="5128" max="5128" width="10.5" style="2" bestFit="1" customWidth="1"/>
    <col min="5129" max="5129" width="9.5" style="2" bestFit="1" customWidth="1"/>
    <col min="5130" max="5378" width="9" style="2"/>
    <col min="5379" max="5379" width="8.75" style="2" customWidth="1"/>
    <col min="5380" max="5380" width="23.125" style="2" customWidth="1"/>
    <col min="5381" max="5381" width="17.625" style="2" customWidth="1"/>
    <col min="5382" max="5382" width="9" style="2"/>
    <col min="5383" max="5383" width="11.5" style="2" bestFit="1" customWidth="1"/>
    <col min="5384" max="5384" width="10.5" style="2" bestFit="1" customWidth="1"/>
    <col min="5385" max="5385" width="9.5" style="2" bestFit="1" customWidth="1"/>
    <col min="5386" max="5634" width="9" style="2"/>
    <col min="5635" max="5635" width="8.75" style="2" customWidth="1"/>
    <col min="5636" max="5636" width="23.125" style="2" customWidth="1"/>
    <col min="5637" max="5637" width="17.625" style="2" customWidth="1"/>
    <col min="5638" max="5638" width="9" style="2"/>
    <col min="5639" max="5639" width="11.5" style="2" bestFit="1" customWidth="1"/>
    <col min="5640" max="5640" width="10.5" style="2" bestFit="1" customWidth="1"/>
    <col min="5641" max="5641" width="9.5" style="2" bestFit="1" customWidth="1"/>
    <col min="5642" max="5890" width="9" style="2"/>
    <col min="5891" max="5891" width="8.75" style="2" customWidth="1"/>
    <col min="5892" max="5892" width="23.125" style="2" customWidth="1"/>
    <col min="5893" max="5893" width="17.625" style="2" customWidth="1"/>
    <col min="5894" max="5894" width="9" style="2"/>
    <col min="5895" max="5895" width="11.5" style="2" bestFit="1" customWidth="1"/>
    <col min="5896" max="5896" width="10.5" style="2" bestFit="1" customWidth="1"/>
    <col min="5897" max="5897" width="9.5" style="2" bestFit="1" customWidth="1"/>
    <col min="5898" max="6146" width="9" style="2"/>
    <col min="6147" max="6147" width="8.75" style="2" customWidth="1"/>
    <col min="6148" max="6148" width="23.125" style="2" customWidth="1"/>
    <col min="6149" max="6149" width="17.625" style="2" customWidth="1"/>
    <col min="6150" max="6150" width="9" style="2"/>
    <col min="6151" max="6151" width="11.5" style="2" bestFit="1" customWidth="1"/>
    <col min="6152" max="6152" width="10.5" style="2" bestFit="1" customWidth="1"/>
    <col min="6153" max="6153" width="9.5" style="2" bestFit="1" customWidth="1"/>
    <col min="6154" max="6402" width="9" style="2"/>
    <col min="6403" max="6403" width="8.75" style="2" customWidth="1"/>
    <col min="6404" max="6404" width="23.125" style="2" customWidth="1"/>
    <col min="6405" max="6405" width="17.625" style="2" customWidth="1"/>
    <col min="6406" max="6406" width="9" style="2"/>
    <col min="6407" max="6407" width="11.5" style="2" bestFit="1" customWidth="1"/>
    <col min="6408" max="6408" width="10.5" style="2" bestFit="1" customWidth="1"/>
    <col min="6409" max="6409" width="9.5" style="2" bestFit="1" customWidth="1"/>
    <col min="6410" max="6658" width="9" style="2"/>
    <col min="6659" max="6659" width="8.75" style="2" customWidth="1"/>
    <col min="6660" max="6660" width="23.125" style="2" customWidth="1"/>
    <col min="6661" max="6661" width="17.625" style="2" customWidth="1"/>
    <col min="6662" max="6662" width="9" style="2"/>
    <col min="6663" max="6663" width="11.5" style="2" bestFit="1" customWidth="1"/>
    <col min="6664" max="6664" width="10.5" style="2" bestFit="1" customWidth="1"/>
    <col min="6665" max="6665" width="9.5" style="2" bestFit="1" customWidth="1"/>
    <col min="6666" max="6914" width="9" style="2"/>
    <col min="6915" max="6915" width="8.75" style="2" customWidth="1"/>
    <col min="6916" max="6916" width="23.125" style="2" customWidth="1"/>
    <col min="6917" max="6917" width="17.625" style="2" customWidth="1"/>
    <col min="6918" max="6918" width="9" style="2"/>
    <col min="6919" max="6919" width="11.5" style="2" bestFit="1" customWidth="1"/>
    <col min="6920" max="6920" width="10.5" style="2" bestFit="1" customWidth="1"/>
    <col min="6921" max="6921" width="9.5" style="2" bestFit="1" customWidth="1"/>
    <col min="6922" max="7170" width="9" style="2"/>
    <col min="7171" max="7171" width="8.75" style="2" customWidth="1"/>
    <col min="7172" max="7172" width="23.125" style="2" customWidth="1"/>
    <col min="7173" max="7173" width="17.625" style="2" customWidth="1"/>
    <col min="7174" max="7174" width="9" style="2"/>
    <col min="7175" max="7175" width="11.5" style="2" bestFit="1" customWidth="1"/>
    <col min="7176" max="7176" width="10.5" style="2" bestFit="1" customWidth="1"/>
    <col min="7177" max="7177" width="9.5" style="2" bestFit="1" customWidth="1"/>
    <col min="7178" max="7426" width="9" style="2"/>
    <col min="7427" max="7427" width="8.75" style="2" customWidth="1"/>
    <col min="7428" max="7428" width="23.125" style="2" customWidth="1"/>
    <col min="7429" max="7429" width="17.625" style="2" customWidth="1"/>
    <col min="7430" max="7430" width="9" style="2"/>
    <col min="7431" max="7431" width="11.5" style="2" bestFit="1" customWidth="1"/>
    <col min="7432" max="7432" width="10.5" style="2" bestFit="1" customWidth="1"/>
    <col min="7433" max="7433" width="9.5" style="2" bestFit="1" customWidth="1"/>
    <col min="7434" max="7682" width="9" style="2"/>
    <col min="7683" max="7683" width="8.75" style="2" customWidth="1"/>
    <col min="7684" max="7684" width="23.125" style="2" customWidth="1"/>
    <col min="7685" max="7685" width="17.625" style="2" customWidth="1"/>
    <col min="7686" max="7686" width="9" style="2"/>
    <col min="7687" max="7687" width="11.5" style="2" bestFit="1" customWidth="1"/>
    <col min="7688" max="7688" width="10.5" style="2" bestFit="1" customWidth="1"/>
    <col min="7689" max="7689" width="9.5" style="2" bestFit="1" customWidth="1"/>
    <col min="7690" max="7938" width="9" style="2"/>
    <col min="7939" max="7939" width="8.75" style="2" customWidth="1"/>
    <col min="7940" max="7940" width="23.125" style="2" customWidth="1"/>
    <col min="7941" max="7941" width="17.625" style="2" customWidth="1"/>
    <col min="7942" max="7942" width="9" style="2"/>
    <col min="7943" max="7943" width="11.5" style="2" bestFit="1" customWidth="1"/>
    <col min="7944" max="7944" width="10.5" style="2" bestFit="1" customWidth="1"/>
    <col min="7945" max="7945" width="9.5" style="2" bestFit="1" customWidth="1"/>
    <col min="7946" max="8194" width="9" style="2"/>
    <col min="8195" max="8195" width="8.75" style="2" customWidth="1"/>
    <col min="8196" max="8196" width="23.125" style="2" customWidth="1"/>
    <col min="8197" max="8197" width="17.625" style="2" customWidth="1"/>
    <col min="8198" max="8198" width="9" style="2"/>
    <col min="8199" max="8199" width="11.5" style="2" bestFit="1" customWidth="1"/>
    <col min="8200" max="8200" width="10.5" style="2" bestFit="1" customWidth="1"/>
    <col min="8201" max="8201" width="9.5" style="2" bestFit="1" customWidth="1"/>
    <col min="8202" max="8450" width="9" style="2"/>
    <col min="8451" max="8451" width="8.75" style="2" customWidth="1"/>
    <col min="8452" max="8452" width="23.125" style="2" customWidth="1"/>
    <col min="8453" max="8453" width="17.625" style="2" customWidth="1"/>
    <col min="8454" max="8454" width="9" style="2"/>
    <col min="8455" max="8455" width="11.5" style="2" bestFit="1" customWidth="1"/>
    <col min="8456" max="8456" width="10.5" style="2" bestFit="1" customWidth="1"/>
    <col min="8457" max="8457" width="9.5" style="2" bestFit="1" customWidth="1"/>
    <col min="8458" max="8706" width="9" style="2"/>
    <col min="8707" max="8707" width="8.75" style="2" customWidth="1"/>
    <col min="8708" max="8708" width="23.125" style="2" customWidth="1"/>
    <col min="8709" max="8709" width="17.625" style="2" customWidth="1"/>
    <col min="8710" max="8710" width="9" style="2"/>
    <col min="8711" max="8711" width="11.5" style="2" bestFit="1" customWidth="1"/>
    <col min="8712" max="8712" width="10.5" style="2" bestFit="1" customWidth="1"/>
    <col min="8713" max="8713" width="9.5" style="2" bestFit="1" customWidth="1"/>
    <col min="8714" max="8962" width="9" style="2"/>
    <col min="8963" max="8963" width="8.75" style="2" customWidth="1"/>
    <col min="8964" max="8964" width="23.125" style="2" customWidth="1"/>
    <col min="8965" max="8965" width="17.625" style="2" customWidth="1"/>
    <col min="8966" max="8966" width="9" style="2"/>
    <col min="8967" max="8967" width="11.5" style="2" bestFit="1" customWidth="1"/>
    <col min="8968" max="8968" width="10.5" style="2" bestFit="1" customWidth="1"/>
    <col min="8969" max="8969" width="9.5" style="2" bestFit="1" customWidth="1"/>
    <col min="8970" max="9218" width="9" style="2"/>
    <col min="9219" max="9219" width="8.75" style="2" customWidth="1"/>
    <col min="9220" max="9220" width="23.125" style="2" customWidth="1"/>
    <col min="9221" max="9221" width="17.625" style="2" customWidth="1"/>
    <col min="9222" max="9222" width="9" style="2"/>
    <col min="9223" max="9223" width="11.5" style="2" bestFit="1" customWidth="1"/>
    <col min="9224" max="9224" width="10.5" style="2" bestFit="1" customWidth="1"/>
    <col min="9225" max="9225" width="9.5" style="2" bestFit="1" customWidth="1"/>
    <col min="9226" max="9474" width="9" style="2"/>
    <col min="9475" max="9475" width="8.75" style="2" customWidth="1"/>
    <col min="9476" max="9476" width="23.125" style="2" customWidth="1"/>
    <col min="9477" max="9477" width="17.625" style="2" customWidth="1"/>
    <col min="9478" max="9478" width="9" style="2"/>
    <col min="9479" max="9479" width="11.5" style="2" bestFit="1" customWidth="1"/>
    <col min="9480" max="9480" width="10.5" style="2" bestFit="1" customWidth="1"/>
    <col min="9481" max="9481" width="9.5" style="2" bestFit="1" customWidth="1"/>
    <col min="9482" max="9730" width="9" style="2"/>
    <col min="9731" max="9731" width="8.75" style="2" customWidth="1"/>
    <col min="9732" max="9732" width="23.125" style="2" customWidth="1"/>
    <col min="9733" max="9733" width="17.625" style="2" customWidth="1"/>
    <col min="9734" max="9734" width="9" style="2"/>
    <col min="9735" max="9735" width="11.5" style="2" bestFit="1" customWidth="1"/>
    <col min="9736" max="9736" width="10.5" style="2" bestFit="1" customWidth="1"/>
    <col min="9737" max="9737" width="9.5" style="2" bestFit="1" customWidth="1"/>
    <col min="9738" max="9986" width="9" style="2"/>
    <col min="9987" max="9987" width="8.75" style="2" customWidth="1"/>
    <col min="9988" max="9988" width="23.125" style="2" customWidth="1"/>
    <col min="9989" max="9989" width="17.625" style="2" customWidth="1"/>
    <col min="9990" max="9990" width="9" style="2"/>
    <col min="9991" max="9991" width="11.5" style="2" bestFit="1" customWidth="1"/>
    <col min="9992" max="9992" width="10.5" style="2" bestFit="1" customWidth="1"/>
    <col min="9993" max="9993" width="9.5" style="2" bestFit="1" customWidth="1"/>
    <col min="9994" max="10242" width="9" style="2"/>
    <col min="10243" max="10243" width="8.75" style="2" customWidth="1"/>
    <col min="10244" max="10244" width="23.125" style="2" customWidth="1"/>
    <col min="10245" max="10245" width="17.625" style="2" customWidth="1"/>
    <col min="10246" max="10246" width="9" style="2"/>
    <col min="10247" max="10247" width="11.5" style="2" bestFit="1" customWidth="1"/>
    <col min="10248" max="10248" width="10.5" style="2" bestFit="1" customWidth="1"/>
    <col min="10249" max="10249" width="9.5" style="2" bestFit="1" customWidth="1"/>
    <col min="10250" max="10498" width="9" style="2"/>
    <col min="10499" max="10499" width="8.75" style="2" customWidth="1"/>
    <col min="10500" max="10500" width="23.125" style="2" customWidth="1"/>
    <col min="10501" max="10501" width="17.625" style="2" customWidth="1"/>
    <col min="10502" max="10502" width="9" style="2"/>
    <col min="10503" max="10503" width="11.5" style="2" bestFit="1" customWidth="1"/>
    <col min="10504" max="10504" width="10.5" style="2" bestFit="1" customWidth="1"/>
    <col min="10505" max="10505" width="9.5" style="2" bestFit="1" customWidth="1"/>
    <col min="10506" max="10754" width="9" style="2"/>
    <col min="10755" max="10755" width="8.75" style="2" customWidth="1"/>
    <col min="10756" max="10756" width="23.125" style="2" customWidth="1"/>
    <col min="10757" max="10757" width="17.625" style="2" customWidth="1"/>
    <col min="10758" max="10758" width="9" style="2"/>
    <col min="10759" max="10759" width="11.5" style="2" bestFit="1" customWidth="1"/>
    <col min="10760" max="10760" width="10.5" style="2" bestFit="1" customWidth="1"/>
    <col min="10761" max="10761" width="9.5" style="2" bestFit="1" customWidth="1"/>
    <col min="10762" max="11010" width="9" style="2"/>
    <col min="11011" max="11011" width="8.75" style="2" customWidth="1"/>
    <col min="11012" max="11012" width="23.125" style="2" customWidth="1"/>
    <col min="11013" max="11013" width="17.625" style="2" customWidth="1"/>
    <col min="11014" max="11014" width="9" style="2"/>
    <col min="11015" max="11015" width="11.5" style="2" bestFit="1" customWidth="1"/>
    <col min="11016" max="11016" width="10.5" style="2" bestFit="1" customWidth="1"/>
    <col min="11017" max="11017" width="9.5" style="2" bestFit="1" customWidth="1"/>
    <col min="11018" max="11266" width="9" style="2"/>
    <col min="11267" max="11267" width="8.75" style="2" customWidth="1"/>
    <col min="11268" max="11268" width="23.125" style="2" customWidth="1"/>
    <col min="11269" max="11269" width="17.625" style="2" customWidth="1"/>
    <col min="11270" max="11270" width="9" style="2"/>
    <col min="11271" max="11271" width="11.5" style="2" bestFit="1" customWidth="1"/>
    <col min="11272" max="11272" width="10.5" style="2" bestFit="1" customWidth="1"/>
    <col min="11273" max="11273" width="9.5" style="2" bestFit="1" customWidth="1"/>
    <col min="11274" max="11522" width="9" style="2"/>
    <col min="11523" max="11523" width="8.75" style="2" customWidth="1"/>
    <col min="11524" max="11524" width="23.125" style="2" customWidth="1"/>
    <col min="11525" max="11525" width="17.625" style="2" customWidth="1"/>
    <col min="11526" max="11526" width="9" style="2"/>
    <col min="11527" max="11527" width="11.5" style="2" bestFit="1" customWidth="1"/>
    <col min="11528" max="11528" width="10.5" style="2" bestFit="1" customWidth="1"/>
    <col min="11529" max="11529" width="9.5" style="2" bestFit="1" customWidth="1"/>
    <col min="11530" max="11778" width="9" style="2"/>
    <col min="11779" max="11779" width="8.75" style="2" customWidth="1"/>
    <col min="11780" max="11780" width="23.125" style="2" customWidth="1"/>
    <col min="11781" max="11781" width="17.625" style="2" customWidth="1"/>
    <col min="11782" max="11782" width="9" style="2"/>
    <col min="11783" max="11783" width="11.5" style="2" bestFit="1" customWidth="1"/>
    <col min="11784" max="11784" width="10.5" style="2" bestFit="1" customWidth="1"/>
    <col min="11785" max="11785" width="9.5" style="2" bestFit="1" customWidth="1"/>
    <col min="11786" max="12034" width="9" style="2"/>
    <col min="12035" max="12035" width="8.75" style="2" customWidth="1"/>
    <col min="12036" max="12036" width="23.125" style="2" customWidth="1"/>
    <col min="12037" max="12037" width="17.625" style="2" customWidth="1"/>
    <col min="12038" max="12038" width="9" style="2"/>
    <col min="12039" max="12039" width="11.5" style="2" bestFit="1" customWidth="1"/>
    <col min="12040" max="12040" width="10.5" style="2" bestFit="1" customWidth="1"/>
    <col min="12041" max="12041" width="9.5" style="2" bestFit="1" customWidth="1"/>
    <col min="12042" max="12290" width="9" style="2"/>
    <col min="12291" max="12291" width="8.75" style="2" customWidth="1"/>
    <col min="12292" max="12292" width="23.125" style="2" customWidth="1"/>
    <col min="12293" max="12293" width="17.625" style="2" customWidth="1"/>
    <col min="12294" max="12294" width="9" style="2"/>
    <col min="12295" max="12295" width="11.5" style="2" bestFit="1" customWidth="1"/>
    <col min="12296" max="12296" width="10.5" style="2" bestFit="1" customWidth="1"/>
    <col min="12297" max="12297" width="9.5" style="2" bestFit="1" customWidth="1"/>
    <col min="12298" max="12546" width="9" style="2"/>
    <col min="12547" max="12547" width="8.75" style="2" customWidth="1"/>
    <col min="12548" max="12548" width="23.125" style="2" customWidth="1"/>
    <col min="12549" max="12549" width="17.625" style="2" customWidth="1"/>
    <col min="12550" max="12550" width="9" style="2"/>
    <col min="12551" max="12551" width="11.5" style="2" bestFit="1" customWidth="1"/>
    <col min="12552" max="12552" width="10.5" style="2" bestFit="1" customWidth="1"/>
    <col min="12553" max="12553" width="9.5" style="2" bestFit="1" customWidth="1"/>
    <col min="12554" max="12802" width="9" style="2"/>
    <col min="12803" max="12803" width="8.75" style="2" customWidth="1"/>
    <col min="12804" max="12804" width="23.125" style="2" customWidth="1"/>
    <col min="12805" max="12805" width="17.625" style="2" customWidth="1"/>
    <col min="12806" max="12806" width="9" style="2"/>
    <col min="12807" max="12807" width="11.5" style="2" bestFit="1" customWidth="1"/>
    <col min="12808" max="12808" width="10.5" style="2" bestFit="1" customWidth="1"/>
    <col min="12809" max="12809" width="9.5" style="2" bestFit="1" customWidth="1"/>
    <col min="12810" max="13058" width="9" style="2"/>
    <col min="13059" max="13059" width="8.75" style="2" customWidth="1"/>
    <col min="13060" max="13060" width="23.125" style="2" customWidth="1"/>
    <col min="13061" max="13061" width="17.625" style="2" customWidth="1"/>
    <col min="13062" max="13062" width="9" style="2"/>
    <col min="13063" max="13063" width="11.5" style="2" bestFit="1" customWidth="1"/>
    <col min="13064" max="13064" width="10.5" style="2" bestFit="1" customWidth="1"/>
    <col min="13065" max="13065" width="9.5" style="2" bestFit="1" customWidth="1"/>
    <col min="13066" max="13314" width="9" style="2"/>
    <col min="13315" max="13315" width="8.75" style="2" customWidth="1"/>
    <col min="13316" max="13316" width="23.125" style="2" customWidth="1"/>
    <col min="13317" max="13317" width="17.625" style="2" customWidth="1"/>
    <col min="13318" max="13318" width="9" style="2"/>
    <col min="13319" max="13319" width="11.5" style="2" bestFit="1" customWidth="1"/>
    <col min="13320" max="13320" width="10.5" style="2" bestFit="1" customWidth="1"/>
    <col min="13321" max="13321" width="9.5" style="2" bestFit="1" customWidth="1"/>
    <col min="13322" max="13570" width="9" style="2"/>
    <col min="13571" max="13571" width="8.75" style="2" customWidth="1"/>
    <col min="13572" max="13572" width="23.125" style="2" customWidth="1"/>
    <col min="13573" max="13573" width="17.625" style="2" customWidth="1"/>
    <col min="13574" max="13574" width="9" style="2"/>
    <col min="13575" max="13575" width="11.5" style="2" bestFit="1" customWidth="1"/>
    <col min="13576" max="13576" width="10.5" style="2" bestFit="1" customWidth="1"/>
    <col min="13577" max="13577" width="9.5" style="2" bestFit="1" customWidth="1"/>
    <col min="13578" max="13826" width="9" style="2"/>
    <col min="13827" max="13827" width="8.75" style="2" customWidth="1"/>
    <col min="13828" max="13828" width="23.125" style="2" customWidth="1"/>
    <col min="13829" max="13829" width="17.625" style="2" customWidth="1"/>
    <col min="13830" max="13830" width="9" style="2"/>
    <col min="13831" max="13831" width="11.5" style="2" bestFit="1" customWidth="1"/>
    <col min="13832" max="13832" width="10.5" style="2" bestFit="1" customWidth="1"/>
    <col min="13833" max="13833" width="9.5" style="2" bestFit="1" customWidth="1"/>
    <col min="13834" max="14082" width="9" style="2"/>
    <col min="14083" max="14083" width="8.75" style="2" customWidth="1"/>
    <col min="14084" max="14084" width="23.125" style="2" customWidth="1"/>
    <col min="14085" max="14085" width="17.625" style="2" customWidth="1"/>
    <col min="14086" max="14086" width="9" style="2"/>
    <col min="14087" max="14087" width="11.5" style="2" bestFit="1" customWidth="1"/>
    <col min="14088" max="14088" width="10.5" style="2" bestFit="1" customWidth="1"/>
    <col min="14089" max="14089" width="9.5" style="2" bestFit="1" customWidth="1"/>
    <col min="14090" max="14338" width="9" style="2"/>
    <col min="14339" max="14339" width="8.75" style="2" customWidth="1"/>
    <col min="14340" max="14340" width="23.125" style="2" customWidth="1"/>
    <col min="14341" max="14341" width="17.625" style="2" customWidth="1"/>
    <col min="14342" max="14342" width="9" style="2"/>
    <col min="14343" max="14343" width="11.5" style="2" bestFit="1" customWidth="1"/>
    <col min="14344" max="14344" width="10.5" style="2" bestFit="1" customWidth="1"/>
    <col min="14345" max="14345" width="9.5" style="2" bestFit="1" customWidth="1"/>
    <col min="14346" max="14594" width="9" style="2"/>
    <col min="14595" max="14595" width="8.75" style="2" customWidth="1"/>
    <col min="14596" max="14596" width="23.125" style="2" customWidth="1"/>
    <col min="14597" max="14597" width="17.625" style="2" customWidth="1"/>
    <col min="14598" max="14598" width="9" style="2"/>
    <col min="14599" max="14599" width="11.5" style="2" bestFit="1" customWidth="1"/>
    <col min="14600" max="14600" width="10.5" style="2" bestFit="1" customWidth="1"/>
    <col min="14601" max="14601" width="9.5" style="2" bestFit="1" customWidth="1"/>
    <col min="14602" max="14850" width="9" style="2"/>
    <col min="14851" max="14851" width="8.75" style="2" customWidth="1"/>
    <col min="14852" max="14852" width="23.125" style="2" customWidth="1"/>
    <col min="14853" max="14853" width="17.625" style="2" customWidth="1"/>
    <col min="14854" max="14854" width="9" style="2"/>
    <col min="14855" max="14855" width="11.5" style="2" bestFit="1" customWidth="1"/>
    <col min="14856" max="14856" width="10.5" style="2" bestFit="1" customWidth="1"/>
    <col min="14857" max="14857" width="9.5" style="2" bestFit="1" customWidth="1"/>
    <col min="14858" max="15106" width="9" style="2"/>
    <col min="15107" max="15107" width="8.75" style="2" customWidth="1"/>
    <col min="15108" max="15108" width="23.125" style="2" customWidth="1"/>
    <col min="15109" max="15109" width="17.625" style="2" customWidth="1"/>
    <col min="15110" max="15110" width="9" style="2"/>
    <col min="15111" max="15111" width="11.5" style="2" bestFit="1" customWidth="1"/>
    <col min="15112" max="15112" width="10.5" style="2" bestFit="1" customWidth="1"/>
    <col min="15113" max="15113" width="9.5" style="2" bestFit="1" customWidth="1"/>
    <col min="15114" max="15362" width="9" style="2"/>
    <col min="15363" max="15363" width="8.75" style="2" customWidth="1"/>
    <col min="15364" max="15364" width="23.125" style="2" customWidth="1"/>
    <col min="15365" max="15365" width="17.625" style="2" customWidth="1"/>
    <col min="15366" max="15366" width="9" style="2"/>
    <col min="15367" max="15367" width="11.5" style="2" bestFit="1" customWidth="1"/>
    <col min="15368" max="15368" width="10.5" style="2" bestFit="1" customWidth="1"/>
    <col min="15369" max="15369" width="9.5" style="2" bestFit="1" customWidth="1"/>
    <col min="15370" max="15618" width="9" style="2"/>
    <col min="15619" max="15619" width="8.75" style="2" customWidth="1"/>
    <col min="15620" max="15620" width="23.125" style="2" customWidth="1"/>
    <col min="15621" max="15621" width="17.625" style="2" customWidth="1"/>
    <col min="15622" max="15622" width="9" style="2"/>
    <col min="15623" max="15623" width="11.5" style="2" bestFit="1" customWidth="1"/>
    <col min="15624" max="15624" width="10.5" style="2" bestFit="1" customWidth="1"/>
    <col min="15625" max="15625" width="9.5" style="2" bestFit="1" customWidth="1"/>
    <col min="15626" max="15874" width="9" style="2"/>
    <col min="15875" max="15875" width="8.75" style="2" customWidth="1"/>
    <col min="15876" max="15876" width="23.125" style="2" customWidth="1"/>
    <col min="15877" max="15877" width="17.625" style="2" customWidth="1"/>
    <col min="15878" max="15878" width="9" style="2"/>
    <col min="15879" max="15879" width="11.5" style="2" bestFit="1" customWidth="1"/>
    <col min="15880" max="15880" width="10.5" style="2" bestFit="1" customWidth="1"/>
    <col min="15881" max="15881" width="9.5" style="2" bestFit="1" customWidth="1"/>
    <col min="15882" max="16130" width="9" style="2"/>
    <col min="16131" max="16131" width="8.75" style="2" customWidth="1"/>
    <col min="16132" max="16132" width="23.125" style="2" customWidth="1"/>
    <col min="16133" max="16133" width="17.625" style="2" customWidth="1"/>
    <col min="16134" max="16134" width="9" style="2"/>
    <col min="16135" max="16135" width="11.5" style="2" bestFit="1" customWidth="1"/>
    <col min="16136" max="16136" width="10.5" style="2" bestFit="1" customWidth="1"/>
    <col min="16137" max="16137" width="9.5" style="2" bestFit="1" customWidth="1"/>
    <col min="16138" max="16384" width="9" style="2"/>
  </cols>
  <sheetData>
    <row r="4" spans="2:26" ht="45" customHeight="1" thickBot="1"/>
    <row r="5" spans="2:26" ht="18" customHeight="1" thickBot="1">
      <c r="B5" s="429" t="s">
        <v>657</v>
      </c>
      <c r="D5" s="106">
        <f>$D$17/$G$12</f>
        <v>6.07443758636214E-2</v>
      </c>
      <c r="M5" s="199"/>
      <c r="U5" s="430" t="s">
        <v>943</v>
      </c>
      <c r="V5" s="261"/>
      <c r="W5" s="261"/>
      <c r="X5" s="261"/>
      <c r="Y5" s="431">
        <f>V23/'S3.施設面積'!W13</f>
        <v>6.5900004017261538E-2</v>
      </c>
    </row>
    <row r="6" spans="2:26" ht="18" customHeight="1" thickBot="1">
      <c r="B6" s="203" t="s">
        <v>658</v>
      </c>
      <c r="D6" s="106">
        <f>$D$40/$H$12</f>
        <v>0.28153975835908962</v>
      </c>
      <c r="M6" s="199"/>
      <c r="U6" s="430" t="s">
        <v>950</v>
      </c>
      <c r="V6" s="261"/>
      <c r="W6" s="261"/>
      <c r="X6" s="261"/>
      <c r="Y6" s="431">
        <f>W78/'S3.施設面積'!W14</f>
        <v>0.20005989817310577</v>
      </c>
    </row>
    <row r="7" spans="2:26" ht="10.5" customHeight="1">
      <c r="B7" s="2"/>
    </row>
    <row r="8" spans="2:26" ht="10.5" customHeight="1">
      <c r="B8" s="2"/>
    </row>
    <row r="9" spans="2:26" ht="18.75">
      <c r="B9" s="432" t="s">
        <v>659</v>
      </c>
      <c r="E9" s="8" t="s">
        <v>660</v>
      </c>
      <c r="G9" s="8" t="s">
        <v>661</v>
      </c>
      <c r="L9" s="8" t="s">
        <v>662</v>
      </c>
      <c r="Q9" s="261" t="s">
        <v>663</v>
      </c>
      <c r="S9" s="261"/>
      <c r="T9" s="261"/>
      <c r="U9" s="261" t="s">
        <v>664</v>
      </c>
      <c r="V9" s="261"/>
      <c r="W9" s="261"/>
      <c r="X9" s="261"/>
      <c r="Y9" s="261"/>
      <c r="Z9" s="261"/>
    </row>
    <row r="10" spans="2:26" ht="17.25" thickBot="1">
      <c r="B10" s="433" t="s">
        <v>665</v>
      </c>
      <c r="Q10" s="261"/>
      <c r="S10" s="261"/>
      <c r="T10" s="261"/>
      <c r="U10" s="261"/>
      <c r="V10" s="261"/>
      <c r="W10" s="261"/>
      <c r="X10" s="261"/>
      <c r="Y10" s="261"/>
      <c r="Z10" s="261"/>
    </row>
    <row r="11" spans="2:26" ht="19.5" thickBot="1">
      <c r="B11" s="257" t="s">
        <v>393</v>
      </c>
      <c r="C11" s="258" t="s">
        <v>394</v>
      </c>
      <c r="D11" s="259" t="s">
        <v>395</v>
      </c>
      <c r="E11" s="8" t="s">
        <v>152</v>
      </c>
      <c r="F11" s="434" t="s">
        <v>666</v>
      </c>
      <c r="G11" s="199" t="s">
        <v>667</v>
      </c>
      <c r="H11" s="199" t="s">
        <v>668</v>
      </c>
      <c r="I11" s="199" t="s">
        <v>669</v>
      </c>
      <c r="J11" s="199" t="s">
        <v>390</v>
      </c>
      <c r="L11" s="8" t="s">
        <v>670</v>
      </c>
      <c r="Q11" s="261" t="s">
        <v>671</v>
      </c>
      <c r="S11" s="261"/>
      <c r="T11" s="261"/>
      <c r="U11" s="261" t="s">
        <v>672</v>
      </c>
      <c r="V11" s="261"/>
      <c r="W11" s="261"/>
      <c r="X11" s="261"/>
      <c r="Y11" s="261"/>
      <c r="Z11" s="261"/>
    </row>
    <row r="12" spans="2:26" ht="18.75">
      <c r="B12" s="263" t="s">
        <v>396</v>
      </c>
      <c r="C12" s="264" t="s">
        <v>397</v>
      </c>
      <c r="D12" s="265">
        <v>1361.34</v>
      </c>
      <c r="E12" s="2" t="s">
        <v>272</v>
      </c>
      <c r="G12" s="105">
        <f>SUM(G13:G44)</f>
        <v>2565.5049999999997</v>
      </c>
      <c r="H12" s="105">
        <f>SUM(H14:H42)</f>
        <v>1921.8600000000001</v>
      </c>
      <c r="L12" s="8" t="s">
        <v>673</v>
      </c>
      <c r="Q12" s="261" t="s">
        <v>674</v>
      </c>
      <c r="S12" s="261"/>
      <c r="T12" s="261"/>
      <c r="U12" s="261" t="s">
        <v>675</v>
      </c>
      <c r="V12" s="435" t="s">
        <v>677</v>
      </c>
      <c r="W12" s="435" t="s">
        <v>676</v>
      </c>
      <c r="X12" s="435" t="s">
        <v>678</v>
      </c>
      <c r="Y12" s="435" t="s">
        <v>679</v>
      </c>
      <c r="Z12" s="435" t="s">
        <v>183</v>
      </c>
    </row>
    <row r="13" spans="2:26" ht="18.75">
      <c r="B13" s="554" t="s">
        <v>398</v>
      </c>
      <c r="C13" s="269" t="s">
        <v>399</v>
      </c>
      <c r="D13" s="270">
        <v>155.84</v>
      </c>
      <c r="E13" s="2" t="s">
        <v>270</v>
      </c>
      <c r="F13" s="427">
        <f>Q27</f>
        <v>110</v>
      </c>
      <c r="G13" s="104">
        <v>155.84</v>
      </c>
      <c r="H13" s="104"/>
      <c r="I13" s="104"/>
      <c r="J13" s="104"/>
      <c r="L13" s="2">
        <v>1</v>
      </c>
      <c r="M13" s="1" t="s">
        <v>680</v>
      </c>
      <c r="Q13" s="261">
        <v>10</v>
      </c>
      <c r="R13" s="436" t="s">
        <v>681</v>
      </c>
      <c r="S13" s="261"/>
      <c r="T13" s="261"/>
      <c r="U13" s="261"/>
      <c r="V13" s="383">
        <v>423.36</v>
      </c>
      <c r="W13" s="383">
        <v>0</v>
      </c>
      <c r="X13" s="383">
        <v>0</v>
      </c>
      <c r="Y13" s="383">
        <v>0</v>
      </c>
      <c r="Z13" s="383">
        <f>SUM(V13:Y13)</f>
        <v>423.36</v>
      </c>
    </row>
    <row r="14" spans="2:26" ht="18.75">
      <c r="B14" s="555"/>
      <c r="C14" s="271" t="s">
        <v>400</v>
      </c>
      <c r="D14" s="272">
        <v>73.709999999999994</v>
      </c>
      <c r="E14" s="2" t="s">
        <v>270</v>
      </c>
      <c r="F14" s="427">
        <f>Q46</f>
        <v>490</v>
      </c>
      <c r="G14" s="104">
        <v>73.709999999999994</v>
      </c>
      <c r="H14" s="104"/>
      <c r="I14" s="104"/>
      <c r="J14" s="104"/>
      <c r="L14" s="2">
        <v>2</v>
      </c>
      <c r="M14" s="1" t="s">
        <v>682</v>
      </c>
      <c r="Q14" s="261">
        <v>120</v>
      </c>
      <c r="R14" s="428" t="s">
        <v>683</v>
      </c>
      <c r="S14" s="261"/>
      <c r="T14" s="261"/>
      <c r="U14" s="261"/>
      <c r="V14" s="383">
        <v>400.14</v>
      </c>
      <c r="W14" s="383">
        <v>0</v>
      </c>
      <c r="X14" s="383">
        <v>0</v>
      </c>
      <c r="Y14" s="383">
        <v>0</v>
      </c>
      <c r="Z14" s="383">
        <f t="shared" ref="Z14:Z77" si="0">SUM(V14:Y14)</f>
        <v>400.14</v>
      </c>
    </row>
    <row r="15" spans="2:26" ht="18.75">
      <c r="B15" s="555"/>
      <c r="C15" s="271" t="s">
        <v>401</v>
      </c>
      <c r="D15" s="272">
        <v>400.14</v>
      </c>
      <c r="E15" s="2" t="s">
        <v>270</v>
      </c>
      <c r="F15" s="427">
        <f>Q14</f>
        <v>120</v>
      </c>
      <c r="G15" s="104">
        <v>400.14</v>
      </c>
      <c r="H15" s="104"/>
      <c r="I15" s="104"/>
      <c r="J15" s="104"/>
      <c r="L15" s="2">
        <v>3</v>
      </c>
      <c r="M15" s="1" t="s">
        <v>684</v>
      </c>
      <c r="Q15" s="261">
        <v>230</v>
      </c>
      <c r="R15" s="428" t="s">
        <v>685</v>
      </c>
      <c r="S15" s="261"/>
      <c r="T15" s="261"/>
      <c r="U15" s="261"/>
      <c r="V15" s="383">
        <v>200.07</v>
      </c>
      <c r="W15" s="383">
        <v>0</v>
      </c>
      <c r="X15" s="383">
        <v>0</v>
      </c>
      <c r="Y15" s="383">
        <v>0</v>
      </c>
      <c r="Z15" s="383">
        <f t="shared" si="0"/>
        <v>200.07</v>
      </c>
    </row>
    <row r="16" spans="2:26" ht="18.75">
      <c r="B16" s="555"/>
      <c r="C16" s="271" t="s">
        <v>402</v>
      </c>
      <c r="D16" s="272">
        <v>166.72499999999999</v>
      </c>
      <c r="E16" s="2" t="s">
        <v>270</v>
      </c>
      <c r="F16" s="427">
        <f>Q67</f>
        <v>150</v>
      </c>
      <c r="G16" s="104">
        <v>166.72499999999999</v>
      </c>
      <c r="H16" s="104"/>
      <c r="I16" s="104"/>
      <c r="J16" s="104"/>
      <c r="L16" s="2">
        <v>4</v>
      </c>
      <c r="M16" s="1" t="s">
        <v>686</v>
      </c>
      <c r="Q16" s="261">
        <v>180</v>
      </c>
      <c r="R16" s="428" t="s">
        <v>687</v>
      </c>
      <c r="S16" s="261"/>
      <c r="T16" s="261"/>
      <c r="U16" s="261"/>
      <c r="V16" s="383">
        <v>0</v>
      </c>
      <c r="W16" s="383">
        <v>0</v>
      </c>
      <c r="X16" s="383">
        <v>0</v>
      </c>
      <c r="Y16" s="383">
        <v>0</v>
      </c>
      <c r="Z16" s="383">
        <f t="shared" si="0"/>
        <v>0</v>
      </c>
    </row>
    <row r="17" spans="2:26" ht="18.75">
      <c r="B17" s="555"/>
      <c r="C17" s="437" t="s">
        <v>403</v>
      </c>
      <c r="D17" s="438">
        <v>155.84</v>
      </c>
      <c r="E17" s="2" t="s">
        <v>270</v>
      </c>
      <c r="F17" s="427">
        <f>Q23</f>
        <v>310</v>
      </c>
      <c r="G17" s="104">
        <v>155.84</v>
      </c>
      <c r="H17" s="104"/>
      <c r="I17" s="104"/>
      <c r="J17" s="104"/>
      <c r="L17" s="2">
        <v>5</v>
      </c>
      <c r="M17" s="1" t="s">
        <v>688</v>
      </c>
      <c r="Q17" s="261">
        <v>290</v>
      </c>
      <c r="R17" s="428" t="s">
        <v>689</v>
      </c>
      <c r="S17" s="261"/>
      <c r="T17" s="261"/>
      <c r="U17" s="261"/>
      <c r="V17" s="383">
        <v>0</v>
      </c>
      <c r="W17" s="383">
        <v>0</v>
      </c>
      <c r="X17" s="383">
        <v>0</v>
      </c>
      <c r="Y17" s="383">
        <v>0</v>
      </c>
      <c r="Z17" s="383">
        <f t="shared" si="0"/>
        <v>0</v>
      </c>
    </row>
    <row r="18" spans="2:26" ht="18.75">
      <c r="B18" s="555"/>
      <c r="C18" s="271" t="s">
        <v>404</v>
      </c>
      <c r="D18" s="272">
        <v>1071.3599999999999</v>
      </c>
      <c r="E18" s="2" t="s">
        <v>271</v>
      </c>
      <c r="F18" s="427">
        <f>Q71</f>
        <v>270</v>
      </c>
      <c r="G18" s="104"/>
      <c r="H18" s="439">
        <v>1071.3599999999999</v>
      </c>
      <c r="I18" s="104"/>
      <c r="J18" s="104"/>
      <c r="L18" s="2">
        <v>6</v>
      </c>
      <c r="M18" s="1" t="s">
        <v>690</v>
      </c>
      <c r="Q18" s="261">
        <v>80</v>
      </c>
      <c r="R18" s="428" t="s">
        <v>691</v>
      </c>
      <c r="S18" s="261"/>
      <c r="T18" s="261"/>
      <c r="U18" s="261"/>
      <c r="V18" s="383">
        <v>0</v>
      </c>
      <c r="W18" s="383">
        <v>0</v>
      </c>
      <c r="X18" s="383">
        <v>0</v>
      </c>
      <c r="Y18" s="383">
        <v>0</v>
      </c>
      <c r="Z18" s="383">
        <f t="shared" si="0"/>
        <v>0</v>
      </c>
    </row>
    <row r="19" spans="2:26" ht="18.75">
      <c r="B19" s="555"/>
      <c r="C19" s="271" t="s">
        <v>405</v>
      </c>
      <c r="D19" s="272">
        <v>78.84</v>
      </c>
      <c r="G19" s="104"/>
      <c r="H19" s="104"/>
      <c r="I19" s="104"/>
      <c r="J19" s="104"/>
      <c r="L19" s="2">
        <v>7</v>
      </c>
      <c r="M19" s="1" t="s">
        <v>692</v>
      </c>
      <c r="Q19" s="261">
        <v>190</v>
      </c>
      <c r="R19" s="428" t="s">
        <v>693</v>
      </c>
      <c r="S19" s="261"/>
      <c r="T19" s="261"/>
      <c r="U19" s="261"/>
      <c r="V19" s="383">
        <v>0</v>
      </c>
      <c r="W19" s="383">
        <v>0</v>
      </c>
      <c r="X19" s="383">
        <v>0</v>
      </c>
      <c r="Y19" s="383">
        <v>0</v>
      </c>
      <c r="Z19" s="383">
        <f t="shared" si="0"/>
        <v>0</v>
      </c>
    </row>
    <row r="20" spans="2:26" ht="18.75">
      <c r="B20" s="555"/>
      <c r="C20" s="271" t="s">
        <v>406</v>
      </c>
      <c r="D20" s="272">
        <v>37.799999999999997</v>
      </c>
      <c r="G20" s="104"/>
      <c r="H20" s="601"/>
      <c r="I20" s="104"/>
      <c r="J20" s="104"/>
      <c r="L20" s="2">
        <v>8</v>
      </c>
      <c r="M20" s="1" t="s">
        <v>694</v>
      </c>
      <c r="Q20" s="261">
        <v>300</v>
      </c>
      <c r="R20" s="428" t="s">
        <v>695</v>
      </c>
      <c r="S20" s="261"/>
      <c r="T20" s="261"/>
      <c r="U20" s="261"/>
      <c r="V20" s="383">
        <v>164.83500000000001</v>
      </c>
      <c r="W20" s="383">
        <v>0</v>
      </c>
      <c r="X20" s="383">
        <v>0</v>
      </c>
      <c r="Y20" s="383">
        <v>0</v>
      </c>
      <c r="Z20" s="383">
        <f t="shared" si="0"/>
        <v>164.83500000000001</v>
      </c>
    </row>
    <row r="21" spans="2:26" ht="18.75">
      <c r="B21" s="555"/>
      <c r="C21" s="271" t="s">
        <v>407</v>
      </c>
      <c r="D21" s="272">
        <v>93.96</v>
      </c>
      <c r="G21" s="104"/>
      <c r="H21" s="601"/>
      <c r="I21" s="104"/>
      <c r="J21" s="104"/>
      <c r="L21" s="2">
        <v>9</v>
      </c>
      <c r="M21" s="1" t="s">
        <v>696</v>
      </c>
      <c r="Q21" s="261">
        <v>90</v>
      </c>
      <c r="R21" s="428" t="s">
        <v>697</v>
      </c>
      <c r="S21" s="261"/>
      <c r="T21" s="261"/>
      <c r="U21" s="261"/>
      <c r="V21" s="383">
        <v>0</v>
      </c>
      <c r="W21" s="383">
        <v>0</v>
      </c>
      <c r="X21" s="383">
        <v>0</v>
      </c>
      <c r="Y21" s="383">
        <v>0</v>
      </c>
      <c r="Z21" s="383">
        <f t="shared" si="0"/>
        <v>0</v>
      </c>
    </row>
    <row r="22" spans="2:26" ht="18.75">
      <c r="B22" s="555"/>
      <c r="C22" s="271" t="s">
        <v>408</v>
      </c>
      <c r="D22" s="272">
        <v>479.52</v>
      </c>
      <c r="G22" s="104"/>
      <c r="H22" s="104"/>
      <c r="I22" s="104"/>
      <c r="J22" s="104"/>
      <c r="L22" s="2">
        <v>10</v>
      </c>
      <c r="M22" s="1" t="s">
        <v>698</v>
      </c>
      <c r="Q22" s="261">
        <v>200</v>
      </c>
      <c r="R22" s="428" t="s">
        <v>699</v>
      </c>
      <c r="S22" s="261"/>
      <c r="T22" s="261"/>
      <c r="U22" s="261"/>
      <c r="V22" s="383">
        <v>0</v>
      </c>
      <c r="W22" s="383">
        <v>0</v>
      </c>
      <c r="X22" s="383">
        <v>0</v>
      </c>
      <c r="Y22" s="383">
        <v>0</v>
      </c>
      <c r="Z22" s="383">
        <f t="shared" si="0"/>
        <v>0</v>
      </c>
    </row>
    <row r="23" spans="2:26" ht="18.75">
      <c r="B23" s="555"/>
      <c r="C23" s="271" t="s">
        <v>409</v>
      </c>
      <c r="D23" s="272">
        <v>381.24</v>
      </c>
      <c r="G23" s="104"/>
      <c r="H23" s="104"/>
      <c r="I23" s="104"/>
      <c r="J23" s="104"/>
      <c r="L23" s="2">
        <v>11</v>
      </c>
      <c r="M23" s="1" t="s">
        <v>700</v>
      </c>
      <c r="Q23" s="261">
        <v>310</v>
      </c>
      <c r="R23" s="428" t="s">
        <v>933</v>
      </c>
      <c r="S23" s="261"/>
      <c r="T23" s="261"/>
      <c r="U23" s="261"/>
      <c r="V23" s="383">
        <v>155.84</v>
      </c>
      <c r="W23" s="383">
        <v>0</v>
      </c>
      <c r="X23" s="383">
        <v>0</v>
      </c>
      <c r="Y23" s="383">
        <v>0</v>
      </c>
      <c r="Z23" s="383">
        <f t="shared" si="0"/>
        <v>155.84</v>
      </c>
    </row>
    <row r="24" spans="2:26" ht="18.75">
      <c r="B24" s="555"/>
      <c r="C24" s="271" t="s">
        <v>410</v>
      </c>
      <c r="D24" s="272">
        <v>120.69</v>
      </c>
      <c r="E24" s="2" t="s">
        <v>272</v>
      </c>
      <c r="G24" s="104"/>
      <c r="H24" s="104"/>
      <c r="I24" s="104">
        <v>120.69</v>
      </c>
      <c r="J24" s="104"/>
      <c r="L24" s="2">
        <v>12</v>
      </c>
      <c r="M24" s="1" t="s">
        <v>701</v>
      </c>
      <c r="Q24" s="261">
        <v>100</v>
      </c>
      <c r="R24" s="428" t="s">
        <v>702</v>
      </c>
      <c r="S24" s="261"/>
      <c r="T24" s="261"/>
      <c r="U24" s="261"/>
      <c r="V24" s="383">
        <v>166.72499999999999</v>
      </c>
      <c r="W24" s="383">
        <v>0</v>
      </c>
      <c r="X24" s="383">
        <v>0</v>
      </c>
      <c r="Y24" s="383">
        <v>0</v>
      </c>
      <c r="Z24" s="383">
        <f t="shared" si="0"/>
        <v>166.72499999999999</v>
      </c>
    </row>
    <row r="25" spans="2:26" ht="18.75">
      <c r="B25" s="555"/>
      <c r="C25" s="271" t="s">
        <v>411</v>
      </c>
      <c r="D25" s="272">
        <v>174.96</v>
      </c>
      <c r="E25" s="2" t="s">
        <v>271</v>
      </c>
      <c r="G25" s="104"/>
      <c r="H25" s="104">
        <v>174.96</v>
      </c>
      <c r="I25" s="104"/>
      <c r="J25" s="104"/>
      <c r="L25" s="2">
        <v>13</v>
      </c>
      <c r="M25" s="1" t="s">
        <v>703</v>
      </c>
      <c r="Q25" s="261">
        <v>210</v>
      </c>
      <c r="R25" s="428" t="s">
        <v>704</v>
      </c>
      <c r="S25" s="261"/>
      <c r="T25" s="261"/>
      <c r="U25" s="261"/>
      <c r="V25" s="383">
        <v>0</v>
      </c>
      <c r="W25" s="383">
        <v>0</v>
      </c>
      <c r="X25" s="383">
        <v>0</v>
      </c>
      <c r="Y25" s="383">
        <v>0</v>
      </c>
      <c r="Z25" s="383">
        <f t="shared" si="0"/>
        <v>0</v>
      </c>
    </row>
    <row r="26" spans="2:26" ht="18.75">
      <c r="B26" s="555"/>
      <c r="C26" s="271" t="s">
        <v>412</v>
      </c>
      <c r="D26" s="272">
        <v>116.64</v>
      </c>
      <c r="E26" s="2" t="s">
        <v>272</v>
      </c>
      <c r="G26" s="274"/>
      <c r="H26" s="104"/>
      <c r="I26" s="104">
        <v>116.64</v>
      </c>
      <c r="J26" s="104"/>
      <c r="L26" s="2">
        <v>14</v>
      </c>
      <c r="M26" s="1" t="s">
        <v>705</v>
      </c>
      <c r="Q26" s="261">
        <v>320</v>
      </c>
      <c r="R26" s="428" t="s">
        <v>706</v>
      </c>
      <c r="S26" s="261"/>
      <c r="T26" s="261"/>
      <c r="U26" s="261"/>
      <c r="V26" s="383">
        <v>0</v>
      </c>
      <c r="W26" s="383">
        <v>0</v>
      </c>
      <c r="X26" s="383">
        <v>0</v>
      </c>
      <c r="Y26" s="383">
        <v>0</v>
      </c>
      <c r="Z26" s="383">
        <f t="shared" si="0"/>
        <v>0</v>
      </c>
    </row>
    <row r="27" spans="2:26" ht="18.75">
      <c r="B27" s="555"/>
      <c r="C27" s="271" t="s">
        <v>413</v>
      </c>
      <c r="D27" s="558">
        <v>134.46</v>
      </c>
      <c r="E27" s="2" t="s">
        <v>271</v>
      </c>
      <c r="G27" s="104"/>
      <c r="H27" s="104">
        <v>134.46</v>
      </c>
      <c r="I27" s="104"/>
      <c r="J27" s="104"/>
      <c r="L27" s="2">
        <v>15</v>
      </c>
      <c r="M27" s="1" t="s">
        <v>707</v>
      </c>
      <c r="Q27" s="261">
        <v>110</v>
      </c>
      <c r="R27" s="428" t="s">
        <v>708</v>
      </c>
      <c r="S27" s="261"/>
      <c r="T27" s="261"/>
      <c r="U27" s="261"/>
      <c r="V27" s="383">
        <v>155.84</v>
      </c>
      <c r="W27" s="383">
        <v>0</v>
      </c>
      <c r="X27" s="383">
        <v>0</v>
      </c>
      <c r="Y27" s="383">
        <v>0</v>
      </c>
      <c r="Z27" s="383">
        <f t="shared" si="0"/>
        <v>155.84</v>
      </c>
    </row>
    <row r="28" spans="2:26" ht="18.75">
      <c r="B28" s="555"/>
      <c r="C28" s="271" t="s">
        <v>414</v>
      </c>
      <c r="D28" s="559"/>
      <c r="E28" s="2" t="s">
        <v>271</v>
      </c>
      <c r="G28" s="104"/>
      <c r="H28" s="104"/>
      <c r="I28" s="104"/>
      <c r="J28" s="104"/>
      <c r="L28" s="2">
        <v>16</v>
      </c>
      <c r="M28" s="1" t="s">
        <v>709</v>
      </c>
      <c r="Q28" s="261">
        <v>220</v>
      </c>
      <c r="R28" s="436" t="s">
        <v>710</v>
      </c>
      <c r="S28" s="261"/>
      <c r="T28" s="261"/>
      <c r="U28" s="261"/>
      <c r="V28" s="383">
        <v>223.965</v>
      </c>
      <c r="W28" s="383">
        <v>0</v>
      </c>
      <c r="X28" s="383">
        <v>0</v>
      </c>
      <c r="Y28" s="383">
        <v>0</v>
      </c>
      <c r="Z28" s="383">
        <f t="shared" si="0"/>
        <v>223.965</v>
      </c>
    </row>
    <row r="29" spans="2:26" ht="18.75">
      <c r="B29" s="555"/>
      <c r="C29" s="275" t="s">
        <v>415</v>
      </c>
      <c r="D29" s="276">
        <v>38.07</v>
      </c>
      <c r="G29" s="104"/>
      <c r="H29" s="104"/>
      <c r="I29" s="104"/>
      <c r="J29" s="104">
        <v>38.07</v>
      </c>
      <c r="L29" s="2">
        <v>17</v>
      </c>
      <c r="M29" s="8" t="s">
        <v>595</v>
      </c>
      <c r="N29" s="8" t="s">
        <v>711</v>
      </c>
      <c r="Q29" s="261">
        <v>330</v>
      </c>
      <c r="R29" s="428" t="s">
        <v>712</v>
      </c>
      <c r="S29" s="261"/>
      <c r="T29" s="261"/>
      <c r="U29" s="261"/>
      <c r="V29" s="383">
        <v>0</v>
      </c>
      <c r="W29" s="383">
        <v>0</v>
      </c>
      <c r="X29" s="383">
        <v>0</v>
      </c>
      <c r="Y29" s="383">
        <v>0</v>
      </c>
      <c r="Z29" s="383">
        <f t="shared" si="0"/>
        <v>0</v>
      </c>
    </row>
    <row r="30" spans="2:26" ht="18.75">
      <c r="B30" s="554" t="s">
        <v>416</v>
      </c>
      <c r="C30" s="269" t="s">
        <v>417</v>
      </c>
      <c r="D30" s="560">
        <v>507.6</v>
      </c>
      <c r="E30" s="2" t="s">
        <v>270</v>
      </c>
      <c r="F30" s="427">
        <f>Q13</f>
        <v>10</v>
      </c>
      <c r="G30" s="104">
        <v>507.6</v>
      </c>
      <c r="H30" s="104"/>
      <c r="I30" s="104"/>
      <c r="J30" s="104"/>
      <c r="L30" s="2">
        <v>18</v>
      </c>
      <c r="M30" s="8" t="s">
        <v>603</v>
      </c>
      <c r="N30" s="8" t="s">
        <v>713</v>
      </c>
      <c r="Q30" s="261">
        <v>340</v>
      </c>
      <c r="R30" s="428" t="s">
        <v>714</v>
      </c>
      <c r="S30" s="261"/>
      <c r="T30" s="261"/>
      <c r="U30" s="261"/>
      <c r="V30" s="383">
        <v>0</v>
      </c>
      <c r="W30" s="383">
        <v>0</v>
      </c>
      <c r="X30" s="383">
        <v>0</v>
      </c>
      <c r="Y30" s="383">
        <v>0</v>
      </c>
      <c r="Z30" s="383">
        <f t="shared" si="0"/>
        <v>0</v>
      </c>
    </row>
    <row r="31" spans="2:26" ht="18.75">
      <c r="B31" s="555"/>
      <c r="C31" s="271" t="s">
        <v>418</v>
      </c>
      <c r="D31" s="559"/>
      <c r="E31" s="2" t="s">
        <v>270</v>
      </c>
      <c r="F31" s="427">
        <f>Q75</f>
        <v>70</v>
      </c>
      <c r="G31" s="104"/>
      <c r="H31" s="104"/>
      <c r="I31" s="104"/>
      <c r="J31" s="104"/>
      <c r="L31" s="2">
        <v>19</v>
      </c>
      <c r="M31" s="8" t="s">
        <v>715</v>
      </c>
      <c r="N31" s="8" t="s">
        <v>716</v>
      </c>
      <c r="Q31" s="261">
        <v>440</v>
      </c>
      <c r="R31" s="428" t="s">
        <v>717</v>
      </c>
      <c r="S31" s="261"/>
      <c r="T31" s="261"/>
      <c r="U31" s="261"/>
      <c r="V31" s="383">
        <v>0</v>
      </c>
      <c r="W31" s="383">
        <v>0</v>
      </c>
      <c r="X31" s="383">
        <v>0</v>
      </c>
      <c r="Y31" s="383">
        <v>0</v>
      </c>
      <c r="Z31" s="383">
        <f t="shared" si="0"/>
        <v>0</v>
      </c>
    </row>
    <row r="32" spans="2:26" ht="18.75">
      <c r="B32" s="555"/>
      <c r="C32" s="271" t="s">
        <v>419</v>
      </c>
      <c r="D32" s="272">
        <v>166.72499999999999</v>
      </c>
      <c r="E32" s="2" t="s">
        <v>270</v>
      </c>
      <c r="F32" s="427">
        <f>Q24</f>
        <v>100</v>
      </c>
      <c r="G32" s="104">
        <v>166.72499999999999</v>
      </c>
      <c r="H32" s="104"/>
      <c r="I32" s="104"/>
      <c r="J32" s="104"/>
      <c r="L32" s="2">
        <v>20</v>
      </c>
      <c r="M32" s="8" t="s">
        <v>718</v>
      </c>
      <c r="N32" s="8" t="s">
        <v>719</v>
      </c>
      <c r="Q32" s="261">
        <v>540</v>
      </c>
      <c r="R32" s="428" t="s">
        <v>720</v>
      </c>
      <c r="S32" s="261"/>
      <c r="T32" s="261"/>
      <c r="U32" s="261"/>
      <c r="V32" s="383">
        <v>0</v>
      </c>
      <c r="W32" s="383">
        <v>0</v>
      </c>
      <c r="X32" s="383">
        <v>0</v>
      </c>
      <c r="Y32" s="383">
        <v>0</v>
      </c>
      <c r="Z32" s="383">
        <f t="shared" si="0"/>
        <v>0</v>
      </c>
    </row>
    <row r="33" spans="2:26" ht="18.75">
      <c r="B33" s="555"/>
      <c r="C33" s="271" t="s">
        <v>420</v>
      </c>
      <c r="D33" s="272">
        <v>223.965</v>
      </c>
      <c r="E33" s="2" t="s">
        <v>270</v>
      </c>
      <c r="F33" s="427">
        <f>Q28</f>
        <v>220</v>
      </c>
      <c r="G33" s="104">
        <v>223.965</v>
      </c>
      <c r="H33" s="104"/>
      <c r="I33" s="104"/>
      <c r="J33" s="104"/>
      <c r="L33" s="8" t="s">
        <v>721</v>
      </c>
      <c r="Q33" s="261">
        <v>350</v>
      </c>
      <c r="R33" s="436" t="s">
        <v>722</v>
      </c>
      <c r="S33" s="261"/>
      <c r="T33" s="261"/>
      <c r="U33" s="261"/>
      <c r="V33" s="383">
        <v>84.24</v>
      </c>
      <c r="W33" s="383">
        <v>0</v>
      </c>
      <c r="X33" s="383">
        <v>0</v>
      </c>
      <c r="Y33" s="383">
        <v>0</v>
      </c>
      <c r="Z33" s="383">
        <f t="shared" si="0"/>
        <v>84.24</v>
      </c>
    </row>
    <row r="34" spans="2:26" ht="18.75">
      <c r="B34" s="555"/>
      <c r="C34" s="271" t="s">
        <v>421</v>
      </c>
      <c r="D34" s="272">
        <v>164.83500000000001</v>
      </c>
      <c r="E34" s="2" t="s">
        <v>270</v>
      </c>
      <c r="F34" s="427">
        <f>Q20</f>
        <v>300</v>
      </c>
      <c r="G34" s="104">
        <v>164.83500000000001</v>
      </c>
      <c r="H34" s="104"/>
      <c r="I34" s="104"/>
      <c r="J34" s="104"/>
      <c r="L34" s="2">
        <v>21</v>
      </c>
      <c r="M34" s="8" t="s">
        <v>723</v>
      </c>
      <c r="Q34" s="261">
        <v>450</v>
      </c>
      <c r="R34" s="428" t="s">
        <v>724</v>
      </c>
      <c r="S34" s="261"/>
      <c r="T34" s="261"/>
      <c r="U34" s="261"/>
      <c r="V34" s="383">
        <v>0</v>
      </c>
      <c r="W34" s="383">
        <v>0</v>
      </c>
      <c r="X34" s="383">
        <v>0</v>
      </c>
      <c r="Y34" s="383">
        <v>0</v>
      </c>
      <c r="Z34" s="383">
        <f t="shared" si="0"/>
        <v>0</v>
      </c>
    </row>
    <row r="35" spans="2:26" ht="18.75">
      <c r="B35" s="555"/>
      <c r="C35" s="271" t="s">
        <v>422</v>
      </c>
      <c r="D35" s="272">
        <v>200.07</v>
      </c>
      <c r="E35" s="2" t="s">
        <v>270</v>
      </c>
      <c r="F35" s="427">
        <f>Q15</f>
        <v>230</v>
      </c>
      <c r="G35" s="274">
        <v>200.07</v>
      </c>
      <c r="H35" s="104"/>
      <c r="I35" s="104"/>
      <c r="J35" s="104"/>
      <c r="L35" s="2">
        <v>22</v>
      </c>
      <c r="M35" s="8" t="s">
        <v>725</v>
      </c>
      <c r="N35" s="8" t="s">
        <v>726</v>
      </c>
      <c r="Q35" s="261">
        <v>550</v>
      </c>
      <c r="R35" s="428" t="s">
        <v>727</v>
      </c>
      <c r="S35" s="261"/>
      <c r="T35" s="261"/>
      <c r="U35" s="261"/>
      <c r="V35" s="383">
        <v>0</v>
      </c>
      <c r="W35" s="383">
        <v>0</v>
      </c>
      <c r="X35" s="383">
        <v>0</v>
      </c>
      <c r="Y35" s="383">
        <v>0</v>
      </c>
      <c r="Z35" s="383">
        <f t="shared" si="0"/>
        <v>0</v>
      </c>
    </row>
    <row r="36" spans="2:26" ht="18" customHeight="1">
      <c r="B36" s="555"/>
      <c r="C36" s="271" t="s">
        <v>423</v>
      </c>
      <c r="D36" s="272">
        <v>166.72499999999999</v>
      </c>
      <c r="E36" s="2" t="s">
        <v>270</v>
      </c>
      <c r="F36" s="427">
        <f>Q62</f>
        <v>240</v>
      </c>
      <c r="G36" s="104">
        <v>166.72499999999999</v>
      </c>
      <c r="H36" s="104"/>
      <c r="I36" s="104"/>
      <c r="J36" s="104"/>
      <c r="L36" s="2">
        <v>23</v>
      </c>
      <c r="M36" s="8" t="s">
        <v>728</v>
      </c>
      <c r="N36" s="8" t="s">
        <v>726</v>
      </c>
      <c r="Q36" s="261">
        <v>360</v>
      </c>
      <c r="R36" s="428" t="s">
        <v>729</v>
      </c>
      <c r="S36" s="261"/>
      <c r="T36" s="261"/>
      <c r="U36" s="261"/>
      <c r="V36" s="383">
        <v>0</v>
      </c>
      <c r="W36" s="383">
        <v>0</v>
      </c>
      <c r="X36" s="383">
        <v>0</v>
      </c>
      <c r="Y36" s="383">
        <v>0</v>
      </c>
      <c r="Z36" s="383">
        <f t="shared" si="0"/>
        <v>0</v>
      </c>
    </row>
    <row r="37" spans="2:26" ht="18" customHeight="1">
      <c r="B37" s="555"/>
      <c r="C37" s="271" t="s">
        <v>424</v>
      </c>
      <c r="D37" s="272">
        <v>116.64</v>
      </c>
      <c r="E37" s="2" t="s">
        <v>270</v>
      </c>
      <c r="F37" s="427">
        <f>Q45</f>
        <v>390</v>
      </c>
      <c r="G37" s="274">
        <v>116.64</v>
      </c>
      <c r="H37" s="104"/>
      <c r="I37" s="104"/>
      <c r="J37" s="104"/>
      <c r="Q37" s="261">
        <v>460</v>
      </c>
      <c r="R37" s="428" t="s">
        <v>730</v>
      </c>
      <c r="S37" s="261"/>
      <c r="T37" s="261"/>
      <c r="U37" s="261"/>
      <c r="V37" s="383">
        <v>0</v>
      </c>
      <c r="W37" s="383">
        <v>0</v>
      </c>
      <c r="X37" s="383">
        <v>0</v>
      </c>
      <c r="Y37" s="383">
        <v>0</v>
      </c>
      <c r="Z37" s="383">
        <f t="shared" si="0"/>
        <v>0</v>
      </c>
    </row>
    <row r="38" spans="2:26" ht="18" customHeight="1">
      <c r="B38" s="555"/>
      <c r="C38" s="271" t="s">
        <v>425</v>
      </c>
      <c r="D38" s="272">
        <v>406.08</v>
      </c>
      <c r="F38" s="427">
        <f>Q76</f>
        <v>900</v>
      </c>
      <c r="G38" s="104"/>
      <c r="H38" s="104"/>
      <c r="I38" s="104"/>
      <c r="J38" s="104">
        <v>406.08</v>
      </c>
      <c r="Q38" s="261">
        <v>560</v>
      </c>
      <c r="R38" s="428" t="s">
        <v>731</v>
      </c>
      <c r="S38" s="261"/>
      <c r="T38" s="261"/>
      <c r="U38" s="261"/>
      <c r="V38" s="383">
        <v>0</v>
      </c>
      <c r="W38" s="383">
        <v>0</v>
      </c>
      <c r="X38" s="383">
        <v>0</v>
      </c>
      <c r="Y38" s="383">
        <v>0</v>
      </c>
      <c r="Z38" s="383">
        <f t="shared" si="0"/>
        <v>0</v>
      </c>
    </row>
    <row r="39" spans="2:26" ht="18" customHeight="1">
      <c r="B39" s="555"/>
      <c r="C39" s="271" t="s">
        <v>426</v>
      </c>
      <c r="D39" s="272">
        <v>376.65</v>
      </c>
      <c r="E39" s="2" t="s">
        <v>270</v>
      </c>
      <c r="F39" s="427">
        <f>Q57</f>
        <v>430</v>
      </c>
      <c r="G39" s="104"/>
      <c r="H39" s="104"/>
      <c r="I39" s="104"/>
      <c r="J39" s="104">
        <v>376.65</v>
      </c>
      <c r="Q39" s="261">
        <v>370</v>
      </c>
      <c r="R39" s="428" t="s">
        <v>732</v>
      </c>
      <c r="S39" s="261"/>
      <c r="T39" s="261"/>
      <c r="U39" s="261"/>
      <c r="V39" s="383">
        <v>0</v>
      </c>
      <c r="W39" s="383">
        <v>0</v>
      </c>
      <c r="X39" s="383">
        <v>0</v>
      </c>
      <c r="Y39" s="383">
        <v>0</v>
      </c>
      <c r="Z39" s="383">
        <f t="shared" si="0"/>
        <v>0</v>
      </c>
    </row>
    <row r="40" spans="2:26" ht="18" customHeight="1">
      <c r="B40" s="555"/>
      <c r="C40" s="437" t="s">
        <v>427</v>
      </c>
      <c r="D40" s="438">
        <v>541.08000000000004</v>
      </c>
      <c r="E40" s="2" t="s">
        <v>271</v>
      </c>
      <c r="F40" s="427">
        <f>Q78</f>
        <v>920</v>
      </c>
      <c r="G40" s="274"/>
      <c r="H40" s="104">
        <v>541.08000000000004</v>
      </c>
      <c r="I40" s="104"/>
      <c r="J40" s="104"/>
      <c r="Q40" s="261">
        <v>470</v>
      </c>
      <c r="R40" s="428" t="s">
        <v>733</v>
      </c>
      <c r="S40" s="261"/>
      <c r="T40" s="261"/>
      <c r="U40" s="261"/>
      <c r="V40" s="383">
        <v>0</v>
      </c>
      <c r="W40" s="383">
        <v>0</v>
      </c>
      <c r="X40" s="383">
        <v>0</v>
      </c>
      <c r="Y40" s="383">
        <v>0</v>
      </c>
      <c r="Z40" s="383">
        <f t="shared" si="0"/>
        <v>0</v>
      </c>
    </row>
    <row r="41" spans="2:26" ht="18" customHeight="1">
      <c r="B41" s="555"/>
      <c r="C41" s="275" t="s">
        <v>428</v>
      </c>
      <c r="D41" s="276">
        <v>66.69</v>
      </c>
      <c r="E41" s="2" t="s">
        <v>270</v>
      </c>
      <c r="F41" s="427">
        <f>Q26</f>
        <v>320</v>
      </c>
      <c r="G41" s="273">
        <v>66.69</v>
      </c>
      <c r="H41" s="104"/>
      <c r="I41" s="104"/>
      <c r="J41" s="104"/>
      <c r="Q41" s="261">
        <v>570</v>
      </c>
      <c r="R41" s="428" t="s">
        <v>734</v>
      </c>
      <c r="S41" s="261"/>
      <c r="T41" s="261"/>
      <c r="U41" s="261"/>
      <c r="V41" s="383">
        <v>0</v>
      </c>
      <c r="W41" s="383">
        <v>0</v>
      </c>
      <c r="X41" s="383">
        <v>0</v>
      </c>
      <c r="Y41" s="383">
        <v>0</v>
      </c>
      <c r="Z41" s="383">
        <f t="shared" si="0"/>
        <v>0</v>
      </c>
    </row>
    <row r="42" spans="2:26" ht="18" customHeight="1">
      <c r="B42" s="277" t="s">
        <v>429</v>
      </c>
      <c r="C42" s="278" t="s">
        <v>430</v>
      </c>
      <c r="D42" s="279">
        <v>4243.32</v>
      </c>
      <c r="E42" s="2" t="s">
        <v>272</v>
      </c>
      <c r="G42" s="274"/>
      <c r="H42" s="104"/>
      <c r="I42" s="104">
        <v>4243.32</v>
      </c>
      <c r="J42" s="104"/>
      <c r="Q42" s="261">
        <v>380</v>
      </c>
      <c r="R42" s="428" t="s">
        <v>735</v>
      </c>
      <c r="S42" s="261"/>
      <c r="T42" s="261"/>
      <c r="U42" s="261"/>
      <c r="V42" s="383">
        <v>0</v>
      </c>
      <c r="W42" s="383">
        <v>0</v>
      </c>
      <c r="X42" s="383">
        <v>0</v>
      </c>
      <c r="Y42" s="383">
        <v>0</v>
      </c>
      <c r="Z42" s="383">
        <f t="shared" si="0"/>
        <v>0</v>
      </c>
    </row>
    <row r="43" spans="2:26" ht="18" customHeight="1" thickBot="1">
      <c r="B43" s="280" t="s">
        <v>431</v>
      </c>
      <c r="C43" s="281" t="s">
        <v>432</v>
      </c>
      <c r="D43" s="282">
        <v>885.33</v>
      </c>
      <c r="E43" s="2" t="s">
        <v>272</v>
      </c>
      <c r="G43" s="104"/>
      <c r="H43" s="104"/>
      <c r="I43" s="104">
        <v>885.33</v>
      </c>
      <c r="J43" s="104"/>
      <c r="Q43" s="261">
        <v>480</v>
      </c>
      <c r="R43" s="436" t="s">
        <v>736</v>
      </c>
      <c r="S43" s="261"/>
      <c r="T43" s="261"/>
      <c r="U43" s="261"/>
      <c r="V43" s="383">
        <v>0</v>
      </c>
      <c r="W43" s="383">
        <v>0</v>
      </c>
      <c r="X43" s="383">
        <v>0</v>
      </c>
      <c r="Y43" s="383">
        <v>0</v>
      </c>
      <c r="Z43" s="383">
        <f t="shared" si="0"/>
        <v>0</v>
      </c>
    </row>
    <row r="44" spans="2:26" ht="18" customHeight="1" thickTop="1" thickBot="1">
      <c r="B44" s="283"/>
      <c r="C44" s="284" t="s">
        <v>433</v>
      </c>
      <c r="D44" s="285">
        <f>SUM(D24:D43,D12:D18)</f>
        <v>12035.484999999999</v>
      </c>
      <c r="G44" s="104"/>
      <c r="H44" s="104"/>
      <c r="I44" s="104"/>
      <c r="J44" s="104"/>
      <c r="Q44" s="261">
        <v>580</v>
      </c>
      <c r="R44" s="428" t="s">
        <v>737</v>
      </c>
      <c r="S44" s="261"/>
      <c r="T44" s="261"/>
      <c r="U44" s="261"/>
      <c r="V44" s="383">
        <v>0</v>
      </c>
      <c r="W44" s="383">
        <v>0</v>
      </c>
      <c r="X44" s="383">
        <v>0</v>
      </c>
      <c r="Y44" s="383">
        <v>0</v>
      </c>
      <c r="Z44" s="383">
        <f t="shared" si="0"/>
        <v>0</v>
      </c>
    </row>
    <row r="45" spans="2:26" ht="18" customHeight="1">
      <c r="D45" s="267"/>
      <c r="G45" s="104"/>
      <c r="H45" s="104"/>
      <c r="I45" s="104"/>
      <c r="J45" s="104"/>
      <c r="Q45" s="261">
        <v>390</v>
      </c>
      <c r="R45" s="428" t="s">
        <v>738</v>
      </c>
      <c r="S45" s="261"/>
      <c r="T45" s="261"/>
      <c r="U45" s="261"/>
      <c r="V45" s="383">
        <v>116.64</v>
      </c>
      <c r="W45" s="383">
        <v>0</v>
      </c>
      <c r="X45" s="383">
        <v>0</v>
      </c>
      <c r="Y45" s="383">
        <v>0</v>
      </c>
      <c r="Z45" s="383">
        <f t="shared" si="0"/>
        <v>116.64</v>
      </c>
    </row>
    <row r="46" spans="2:26" ht="18" customHeight="1">
      <c r="D46" s="267"/>
      <c r="G46" s="104"/>
      <c r="H46" s="104"/>
      <c r="I46" s="104"/>
      <c r="J46" s="104"/>
      <c r="Q46" s="261">
        <v>490</v>
      </c>
      <c r="R46" s="428" t="s">
        <v>739</v>
      </c>
      <c r="S46" s="261"/>
      <c r="T46" s="261"/>
      <c r="U46" s="261"/>
      <c r="V46" s="383">
        <v>73.709999999999994</v>
      </c>
      <c r="W46" s="383">
        <v>0</v>
      </c>
      <c r="X46" s="383">
        <v>0</v>
      </c>
      <c r="Y46" s="383">
        <v>0</v>
      </c>
      <c r="Z46" s="383">
        <f t="shared" si="0"/>
        <v>73.709999999999994</v>
      </c>
    </row>
    <row r="47" spans="2:26" ht="18" customHeight="1" thickBot="1">
      <c r="B47" s="433" t="s">
        <v>740</v>
      </c>
      <c r="D47" s="267"/>
      <c r="G47" s="104"/>
      <c r="H47" s="104"/>
      <c r="I47" s="104"/>
      <c r="J47" s="104"/>
      <c r="Q47" s="261">
        <v>590</v>
      </c>
      <c r="R47" s="428" t="s">
        <v>741</v>
      </c>
      <c r="S47" s="261"/>
      <c r="T47" s="261"/>
      <c r="U47" s="440"/>
      <c r="V47" s="383">
        <v>0</v>
      </c>
      <c r="W47" s="383">
        <v>0</v>
      </c>
      <c r="X47" s="383">
        <v>0</v>
      </c>
      <c r="Y47" s="383">
        <v>0</v>
      </c>
      <c r="Z47" s="383">
        <f t="shared" si="0"/>
        <v>0</v>
      </c>
    </row>
    <row r="48" spans="2:26" ht="18" customHeight="1" thickBot="1">
      <c r="B48" s="257" t="s">
        <v>393</v>
      </c>
      <c r="C48" s="258" t="s">
        <v>394</v>
      </c>
      <c r="D48" s="259" t="s">
        <v>395</v>
      </c>
      <c r="G48" s="104"/>
      <c r="H48" s="104"/>
      <c r="I48" s="104"/>
      <c r="J48" s="104"/>
      <c r="Q48" s="261">
        <v>400</v>
      </c>
      <c r="R48" s="428" t="s">
        <v>742</v>
      </c>
      <c r="S48" s="261"/>
      <c r="T48" s="261"/>
      <c r="U48" s="261"/>
      <c r="V48" s="383">
        <v>0</v>
      </c>
      <c r="W48" s="383">
        <v>0</v>
      </c>
      <c r="X48" s="383">
        <v>0</v>
      </c>
      <c r="Y48" s="383">
        <v>0</v>
      </c>
      <c r="Z48" s="383">
        <f t="shared" si="0"/>
        <v>0</v>
      </c>
    </row>
    <row r="49" spans="2:26" ht="18" customHeight="1">
      <c r="B49" s="557" t="s">
        <v>396</v>
      </c>
      <c r="C49" s="286" t="s">
        <v>435</v>
      </c>
      <c r="D49" s="287">
        <v>1306.67</v>
      </c>
      <c r="E49" s="2" t="s">
        <v>270</v>
      </c>
      <c r="F49" s="427">
        <f>Q27</f>
        <v>110</v>
      </c>
      <c r="G49" s="104">
        <v>1306.67</v>
      </c>
      <c r="H49" s="104"/>
      <c r="I49" s="104"/>
      <c r="J49" s="104"/>
      <c r="Q49" s="261">
        <v>500</v>
      </c>
      <c r="R49" s="428" t="s">
        <v>743</v>
      </c>
      <c r="S49" s="261"/>
      <c r="T49" s="261"/>
      <c r="U49" s="261"/>
      <c r="V49" s="383">
        <v>0</v>
      </c>
      <c r="W49" s="383">
        <v>0</v>
      </c>
      <c r="X49" s="383">
        <v>0</v>
      </c>
      <c r="Y49" s="383">
        <v>0</v>
      </c>
      <c r="Z49" s="383">
        <f t="shared" si="0"/>
        <v>0</v>
      </c>
    </row>
    <row r="50" spans="2:26" ht="18" customHeight="1">
      <c r="B50" s="555"/>
      <c r="C50" s="288" t="s">
        <v>436</v>
      </c>
      <c r="D50" s="289">
        <v>217.935</v>
      </c>
      <c r="F50" s="427">
        <f>Q71</f>
        <v>270</v>
      </c>
      <c r="G50" s="104">
        <v>217.935</v>
      </c>
      <c r="H50" s="104"/>
      <c r="I50" s="104"/>
      <c r="J50" s="104"/>
      <c r="Q50" s="261">
        <v>600</v>
      </c>
      <c r="R50" s="428" t="s">
        <v>744</v>
      </c>
      <c r="S50" s="261"/>
      <c r="T50" s="261"/>
      <c r="U50" s="261"/>
      <c r="V50" s="383">
        <v>0</v>
      </c>
      <c r="W50" s="383">
        <v>0</v>
      </c>
      <c r="X50" s="383">
        <v>0</v>
      </c>
      <c r="Y50" s="383">
        <v>0</v>
      </c>
      <c r="Z50" s="383">
        <f t="shared" si="0"/>
        <v>0</v>
      </c>
    </row>
    <row r="51" spans="2:26" ht="18" customHeight="1">
      <c r="B51" s="556"/>
      <c r="C51" s="290" t="s">
        <v>437</v>
      </c>
      <c r="D51" s="291">
        <v>52.634999999999998</v>
      </c>
      <c r="F51" s="427">
        <f>Q49</f>
        <v>500</v>
      </c>
      <c r="G51" s="104">
        <v>52.634999999999998</v>
      </c>
      <c r="H51" s="104"/>
      <c r="I51" s="104"/>
      <c r="J51" s="104"/>
      <c r="Q51" s="261">
        <v>410</v>
      </c>
      <c r="R51" s="436" t="s">
        <v>745</v>
      </c>
      <c r="S51" s="261"/>
      <c r="T51" s="261"/>
      <c r="U51" s="261"/>
      <c r="V51" s="383">
        <v>0</v>
      </c>
      <c r="W51" s="383">
        <v>0</v>
      </c>
      <c r="X51" s="383">
        <v>0</v>
      </c>
      <c r="Y51" s="383">
        <v>0</v>
      </c>
      <c r="Z51" s="383">
        <f t="shared" si="0"/>
        <v>0</v>
      </c>
    </row>
    <row r="52" spans="2:26" ht="18" customHeight="1">
      <c r="B52" s="554" t="s">
        <v>398</v>
      </c>
      <c r="C52" s="292" t="s">
        <v>438</v>
      </c>
      <c r="D52" s="270">
        <v>636.26</v>
      </c>
      <c r="F52" s="427">
        <f>Q37</f>
        <v>460</v>
      </c>
      <c r="G52" s="104">
        <v>636.26</v>
      </c>
      <c r="H52" s="104"/>
      <c r="I52" s="104"/>
      <c r="J52" s="104"/>
      <c r="Q52" s="261">
        <v>510</v>
      </c>
      <c r="R52" s="428" t="s">
        <v>746</v>
      </c>
      <c r="S52" s="261"/>
      <c r="T52" s="261"/>
      <c r="U52" s="261"/>
      <c r="V52" s="383">
        <v>0</v>
      </c>
      <c r="W52" s="383">
        <v>0</v>
      </c>
      <c r="X52" s="383">
        <v>0</v>
      </c>
      <c r="Y52" s="383">
        <v>0</v>
      </c>
      <c r="Z52" s="383">
        <f t="shared" si="0"/>
        <v>0</v>
      </c>
    </row>
    <row r="53" spans="2:26" ht="18" customHeight="1">
      <c r="B53" s="555"/>
      <c r="C53" s="271" t="s">
        <v>439</v>
      </c>
      <c r="D53" s="272">
        <v>393.82</v>
      </c>
      <c r="G53" s="104"/>
      <c r="H53" s="104"/>
      <c r="I53" s="104">
        <v>393.82</v>
      </c>
      <c r="J53" s="104"/>
      <c r="Q53" s="261">
        <v>610</v>
      </c>
      <c r="R53" s="428" t="s">
        <v>747</v>
      </c>
      <c r="S53" s="261"/>
      <c r="T53" s="261"/>
      <c r="U53" s="261"/>
      <c r="V53" s="383">
        <v>0</v>
      </c>
      <c r="W53" s="383">
        <v>0</v>
      </c>
      <c r="X53" s="383">
        <v>0</v>
      </c>
      <c r="Y53" s="383">
        <v>0</v>
      </c>
      <c r="Z53" s="383">
        <f t="shared" si="0"/>
        <v>0</v>
      </c>
    </row>
    <row r="54" spans="2:26" ht="18" customHeight="1">
      <c r="B54" s="555"/>
      <c r="C54" s="271" t="s">
        <v>440</v>
      </c>
      <c r="D54" s="272">
        <v>40.020000000000003</v>
      </c>
      <c r="F54" s="427">
        <f>Q69</f>
        <v>50</v>
      </c>
      <c r="G54" s="104">
        <v>40.020000000000003</v>
      </c>
      <c r="H54" s="104"/>
      <c r="I54" s="104"/>
      <c r="J54" s="104"/>
      <c r="Q54" s="261">
        <v>420</v>
      </c>
      <c r="R54" s="428" t="s">
        <v>748</v>
      </c>
      <c r="S54" s="261"/>
      <c r="T54" s="261"/>
      <c r="U54" s="261"/>
      <c r="V54" s="383">
        <v>0</v>
      </c>
      <c r="W54" s="383">
        <v>0</v>
      </c>
      <c r="X54" s="383">
        <v>0</v>
      </c>
      <c r="Y54" s="383">
        <v>0</v>
      </c>
      <c r="Z54" s="383">
        <f t="shared" si="0"/>
        <v>0</v>
      </c>
    </row>
    <row r="55" spans="2:26" ht="18" customHeight="1">
      <c r="B55" s="555"/>
      <c r="C55" s="271" t="s">
        <v>441</v>
      </c>
      <c r="D55" s="272">
        <v>40.020000000000003</v>
      </c>
      <c r="G55" s="104">
        <v>40.020000000000003</v>
      </c>
      <c r="H55" s="104"/>
      <c r="I55" s="104"/>
      <c r="J55" s="104"/>
      <c r="Q55" s="261">
        <v>520</v>
      </c>
      <c r="R55" s="428" t="s">
        <v>749</v>
      </c>
      <c r="S55" s="261"/>
      <c r="T55" s="261"/>
      <c r="U55" s="261"/>
      <c r="V55" s="383">
        <v>0</v>
      </c>
      <c r="W55" s="383">
        <v>0</v>
      </c>
      <c r="X55" s="383">
        <v>0</v>
      </c>
      <c r="Y55" s="383">
        <v>0</v>
      </c>
      <c r="Z55" s="383">
        <f t="shared" si="0"/>
        <v>0</v>
      </c>
    </row>
    <row r="56" spans="2:26" ht="18" customHeight="1">
      <c r="B56" s="555"/>
      <c r="C56" s="271" t="s">
        <v>442</v>
      </c>
      <c r="D56" s="272">
        <v>24.36</v>
      </c>
      <c r="G56" s="104"/>
      <c r="H56" s="104"/>
      <c r="I56" s="104">
        <v>24.36</v>
      </c>
      <c r="J56" s="104"/>
      <c r="Q56" s="261">
        <v>620</v>
      </c>
      <c r="R56" s="428" t="s">
        <v>750</v>
      </c>
      <c r="S56" s="261"/>
      <c r="T56" s="261"/>
      <c r="U56" s="261"/>
      <c r="V56" s="383">
        <v>0</v>
      </c>
      <c r="W56" s="383">
        <v>0</v>
      </c>
      <c r="X56" s="383">
        <v>0</v>
      </c>
      <c r="Y56" s="383">
        <v>0</v>
      </c>
      <c r="Z56" s="383">
        <f t="shared" si="0"/>
        <v>0</v>
      </c>
    </row>
    <row r="57" spans="2:26" ht="18" customHeight="1">
      <c r="B57" s="555"/>
      <c r="C57" s="271" t="s">
        <v>443</v>
      </c>
      <c r="D57" s="272">
        <v>48.72</v>
      </c>
      <c r="G57" s="104"/>
      <c r="H57" s="104"/>
      <c r="I57" s="104">
        <v>48.72</v>
      </c>
      <c r="J57" s="104"/>
      <c r="Q57" s="261">
        <v>430</v>
      </c>
      <c r="R57" s="428" t="s">
        <v>751</v>
      </c>
      <c r="S57" s="261"/>
      <c r="T57" s="261"/>
      <c r="U57" s="261"/>
      <c r="V57" s="383">
        <v>0</v>
      </c>
      <c r="W57" s="383">
        <v>0</v>
      </c>
      <c r="X57" s="383">
        <v>0</v>
      </c>
      <c r="Y57" s="383">
        <v>0</v>
      </c>
      <c r="Z57" s="383">
        <f t="shared" si="0"/>
        <v>0</v>
      </c>
    </row>
    <row r="58" spans="2:26" ht="18" customHeight="1">
      <c r="B58" s="554" t="s">
        <v>416</v>
      </c>
      <c r="C58" s="269" t="s">
        <v>444</v>
      </c>
      <c r="D58" s="270">
        <v>97.44</v>
      </c>
      <c r="F58" s="427">
        <f>Q60</f>
        <v>20</v>
      </c>
      <c r="G58" s="104">
        <v>97.44</v>
      </c>
      <c r="H58" s="104"/>
      <c r="I58" s="104"/>
      <c r="J58" s="104"/>
      <c r="Q58" s="261">
        <v>530</v>
      </c>
      <c r="R58" s="428" t="s">
        <v>752</v>
      </c>
      <c r="S58" s="261"/>
      <c r="T58" s="261"/>
      <c r="U58" s="261"/>
      <c r="V58" s="383">
        <v>0</v>
      </c>
      <c r="W58" s="383">
        <v>0</v>
      </c>
      <c r="X58" s="383">
        <v>0</v>
      </c>
      <c r="Y58" s="383">
        <v>0</v>
      </c>
      <c r="Z58" s="383">
        <f t="shared" si="0"/>
        <v>0</v>
      </c>
    </row>
    <row r="59" spans="2:26" ht="18" customHeight="1">
      <c r="B59" s="555"/>
      <c r="C59" s="271" t="s">
        <v>445</v>
      </c>
      <c r="D59" s="293">
        <v>146.16</v>
      </c>
      <c r="G59" s="104">
        <v>146.16</v>
      </c>
      <c r="H59" s="104"/>
      <c r="I59" s="104"/>
      <c r="J59" s="104"/>
      <c r="Q59" s="261">
        <v>630</v>
      </c>
      <c r="R59" s="428" t="s">
        <v>753</v>
      </c>
      <c r="S59" s="261"/>
      <c r="T59" s="261"/>
      <c r="U59" s="261"/>
      <c r="V59" s="383">
        <v>0</v>
      </c>
      <c r="W59" s="383">
        <v>0</v>
      </c>
      <c r="X59" s="383">
        <v>0</v>
      </c>
      <c r="Y59" s="383">
        <v>0</v>
      </c>
      <c r="Z59" s="383">
        <f t="shared" si="0"/>
        <v>0</v>
      </c>
    </row>
    <row r="60" spans="2:26" ht="18" customHeight="1">
      <c r="B60" s="555"/>
      <c r="C60" s="294" t="s">
        <v>446</v>
      </c>
      <c r="D60" s="293">
        <v>70.760000000000005</v>
      </c>
      <c r="G60" s="104"/>
      <c r="H60" s="104">
        <v>70.760000000000005</v>
      </c>
      <c r="I60" s="104"/>
      <c r="J60" s="104"/>
      <c r="Q60" s="261">
        <v>20</v>
      </c>
      <c r="R60" s="428" t="s">
        <v>754</v>
      </c>
      <c r="S60" s="261"/>
      <c r="T60" s="261"/>
      <c r="U60" s="261"/>
      <c r="V60" s="383">
        <v>0</v>
      </c>
      <c r="W60" s="383">
        <v>0</v>
      </c>
      <c r="X60" s="383">
        <v>0</v>
      </c>
      <c r="Y60" s="383">
        <v>0</v>
      </c>
      <c r="Z60" s="383">
        <f t="shared" si="0"/>
        <v>0</v>
      </c>
    </row>
    <row r="61" spans="2:26" ht="18" customHeight="1">
      <c r="B61" s="555"/>
      <c r="C61" s="271" t="s">
        <v>447</v>
      </c>
      <c r="D61" s="272">
        <v>185.02</v>
      </c>
      <c r="G61" s="104">
        <v>185.02</v>
      </c>
      <c r="H61" s="104"/>
      <c r="I61" s="104"/>
      <c r="J61" s="104"/>
      <c r="Q61" s="261">
        <v>130</v>
      </c>
      <c r="R61" s="428" t="s">
        <v>755</v>
      </c>
      <c r="S61" s="261"/>
      <c r="T61" s="261"/>
      <c r="U61" s="261"/>
      <c r="V61" s="383">
        <v>0</v>
      </c>
      <c r="W61" s="383">
        <v>0</v>
      </c>
      <c r="X61" s="383">
        <v>0</v>
      </c>
      <c r="Y61" s="383">
        <v>0</v>
      </c>
      <c r="Z61" s="383">
        <f t="shared" si="0"/>
        <v>0</v>
      </c>
    </row>
    <row r="62" spans="2:26" ht="18" customHeight="1">
      <c r="B62" s="555"/>
      <c r="C62" s="271" t="s">
        <v>448</v>
      </c>
      <c r="D62" s="276">
        <v>52.2</v>
      </c>
      <c r="G62" s="104"/>
      <c r="H62" s="104"/>
      <c r="I62" s="104">
        <v>52.2</v>
      </c>
      <c r="J62" s="104"/>
      <c r="Q62" s="261">
        <v>240</v>
      </c>
      <c r="R62" s="428" t="s">
        <v>756</v>
      </c>
      <c r="S62" s="261"/>
      <c r="T62" s="261"/>
      <c r="U62" s="261"/>
      <c r="V62" s="383">
        <v>166.72499999999999</v>
      </c>
      <c r="W62" s="383">
        <v>0</v>
      </c>
      <c r="X62" s="383">
        <v>0</v>
      </c>
      <c r="Y62" s="383">
        <v>0</v>
      </c>
      <c r="Z62" s="383">
        <f t="shared" si="0"/>
        <v>166.72499999999999</v>
      </c>
    </row>
    <row r="63" spans="2:26" ht="18" customHeight="1">
      <c r="B63" s="555"/>
      <c r="C63" s="271" t="s">
        <v>442</v>
      </c>
      <c r="D63" s="276">
        <v>13.05</v>
      </c>
      <c r="G63" s="104"/>
      <c r="H63" s="104"/>
      <c r="I63" s="104">
        <v>13.05</v>
      </c>
      <c r="J63" s="104"/>
      <c r="Q63" s="261">
        <v>30</v>
      </c>
      <c r="R63" s="428" t="s">
        <v>757</v>
      </c>
      <c r="S63" s="261"/>
      <c r="T63" s="261"/>
      <c r="U63" s="261"/>
      <c r="V63" s="383">
        <v>0</v>
      </c>
      <c r="W63" s="383">
        <v>0</v>
      </c>
      <c r="X63" s="383">
        <v>0</v>
      </c>
      <c r="Y63" s="383">
        <v>0</v>
      </c>
      <c r="Z63" s="383">
        <f t="shared" si="0"/>
        <v>0</v>
      </c>
    </row>
    <row r="64" spans="2:26" ht="18" customHeight="1">
      <c r="B64" s="555"/>
      <c r="C64" s="271" t="s">
        <v>449</v>
      </c>
      <c r="D64" s="276">
        <v>26.1</v>
      </c>
      <c r="G64" s="104"/>
      <c r="H64" s="104"/>
      <c r="I64" s="104">
        <v>26.1</v>
      </c>
      <c r="J64" s="104"/>
      <c r="Q64" s="261">
        <v>140</v>
      </c>
      <c r="R64" s="428" t="s">
        <v>758</v>
      </c>
      <c r="S64" s="261"/>
      <c r="T64" s="261"/>
      <c r="U64" s="261"/>
      <c r="V64" s="383">
        <v>0</v>
      </c>
      <c r="W64" s="383">
        <v>0</v>
      </c>
      <c r="X64" s="383">
        <v>0</v>
      </c>
      <c r="Y64" s="383">
        <v>0</v>
      </c>
      <c r="Z64" s="383">
        <f t="shared" si="0"/>
        <v>0</v>
      </c>
    </row>
    <row r="65" spans="2:26" ht="18" customHeight="1">
      <c r="B65" s="555"/>
      <c r="C65" s="271" t="s">
        <v>450</v>
      </c>
      <c r="D65" s="276">
        <v>26.1</v>
      </c>
      <c r="G65" s="104"/>
      <c r="H65" s="104"/>
      <c r="I65" s="104">
        <v>26.1</v>
      </c>
      <c r="J65" s="104"/>
      <c r="Q65" s="261">
        <v>250</v>
      </c>
      <c r="R65" s="428" t="s">
        <v>759</v>
      </c>
      <c r="S65" s="261"/>
      <c r="T65" s="261"/>
      <c r="U65" s="261"/>
      <c r="V65" s="383">
        <v>0</v>
      </c>
      <c r="W65" s="383">
        <v>0</v>
      </c>
      <c r="X65" s="383">
        <v>0</v>
      </c>
      <c r="Y65" s="383">
        <v>0</v>
      </c>
      <c r="Z65" s="383">
        <f t="shared" si="0"/>
        <v>0</v>
      </c>
    </row>
    <row r="66" spans="2:26" ht="18" customHeight="1">
      <c r="B66" s="555"/>
      <c r="C66" s="271" t="s">
        <v>451</v>
      </c>
      <c r="D66" s="276">
        <v>81.2</v>
      </c>
      <c r="G66" s="104">
        <v>81.2</v>
      </c>
      <c r="H66" s="104"/>
      <c r="I66" s="104"/>
      <c r="J66" s="104"/>
      <c r="Q66" s="261">
        <v>40</v>
      </c>
      <c r="R66" s="428" t="s">
        <v>760</v>
      </c>
      <c r="S66" s="261"/>
      <c r="T66" s="261"/>
      <c r="U66" s="261"/>
      <c r="V66" s="383">
        <v>0</v>
      </c>
      <c r="W66" s="383">
        <v>0</v>
      </c>
      <c r="X66" s="383">
        <v>0</v>
      </c>
      <c r="Y66" s="383">
        <v>0</v>
      </c>
      <c r="Z66" s="383">
        <f t="shared" si="0"/>
        <v>0</v>
      </c>
    </row>
    <row r="67" spans="2:26" ht="18" customHeight="1">
      <c r="B67" s="555"/>
      <c r="C67" s="271" t="s">
        <v>452</v>
      </c>
      <c r="D67" s="558">
        <v>65.25</v>
      </c>
      <c r="G67" s="104"/>
      <c r="H67" s="104">
        <v>65.25</v>
      </c>
      <c r="I67" s="104"/>
      <c r="J67" s="104"/>
      <c r="Q67" s="261">
        <v>150</v>
      </c>
      <c r="R67" s="428" t="s">
        <v>761</v>
      </c>
      <c r="S67" s="261"/>
      <c r="T67" s="261"/>
      <c r="U67" s="261"/>
      <c r="V67" s="383">
        <v>166.72499999999999</v>
      </c>
      <c r="W67" s="383">
        <v>0</v>
      </c>
      <c r="X67" s="383">
        <v>0</v>
      </c>
      <c r="Y67" s="383">
        <v>0</v>
      </c>
      <c r="Z67" s="383">
        <f t="shared" si="0"/>
        <v>166.72499999999999</v>
      </c>
    </row>
    <row r="68" spans="2:26" ht="18" customHeight="1">
      <c r="B68" s="555"/>
      <c r="C68" s="275" t="s">
        <v>453</v>
      </c>
      <c r="D68" s="595"/>
      <c r="G68" s="104"/>
      <c r="H68" s="104"/>
      <c r="I68" s="104"/>
      <c r="J68" s="104"/>
      <c r="Q68" s="261">
        <v>260</v>
      </c>
      <c r="R68" s="428" t="s">
        <v>762</v>
      </c>
      <c r="S68" s="261"/>
      <c r="T68" s="261"/>
      <c r="U68" s="261"/>
      <c r="V68" s="383">
        <v>0</v>
      </c>
      <c r="W68" s="383">
        <v>0</v>
      </c>
      <c r="X68" s="383">
        <v>0</v>
      </c>
      <c r="Y68" s="383">
        <v>0</v>
      </c>
      <c r="Z68" s="383">
        <f t="shared" si="0"/>
        <v>0</v>
      </c>
    </row>
    <row r="69" spans="2:26" ht="18" customHeight="1">
      <c r="B69" s="596" t="s">
        <v>454</v>
      </c>
      <c r="C69" s="295" t="s">
        <v>455</v>
      </c>
      <c r="D69" s="296">
        <v>388.02</v>
      </c>
      <c r="G69" s="104">
        <v>388.02</v>
      </c>
      <c r="H69" s="104"/>
      <c r="I69" s="104"/>
      <c r="J69" s="104"/>
      <c r="Q69" s="261">
        <v>50</v>
      </c>
      <c r="R69" s="428" t="s">
        <v>763</v>
      </c>
      <c r="S69" s="261"/>
      <c r="T69" s="261"/>
      <c r="U69" s="261"/>
      <c r="V69" s="383">
        <v>0</v>
      </c>
      <c r="W69" s="383">
        <v>0</v>
      </c>
      <c r="X69" s="383">
        <v>0</v>
      </c>
      <c r="Y69" s="383">
        <v>0</v>
      </c>
      <c r="Z69" s="383">
        <f t="shared" si="0"/>
        <v>0</v>
      </c>
    </row>
    <row r="70" spans="2:26" ht="18" customHeight="1">
      <c r="B70" s="597"/>
      <c r="C70" s="297" t="s">
        <v>451</v>
      </c>
      <c r="D70" s="298">
        <v>78.3</v>
      </c>
      <c r="G70" s="104">
        <v>78.3</v>
      </c>
      <c r="H70" s="104"/>
      <c r="I70" s="104"/>
      <c r="J70" s="104"/>
      <c r="Q70" s="261">
        <v>160</v>
      </c>
      <c r="R70" s="428" t="s">
        <v>764</v>
      </c>
      <c r="S70" s="261"/>
      <c r="T70" s="261"/>
      <c r="U70" s="261"/>
      <c r="V70" s="383">
        <v>0</v>
      </c>
      <c r="W70" s="383">
        <v>0</v>
      </c>
      <c r="X70" s="383">
        <v>0</v>
      </c>
      <c r="Y70" s="383">
        <v>0</v>
      </c>
      <c r="Z70" s="383">
        <f t="shared" si="0"/>
        <v>0</v>
      </c>
    </row>
    <row r="71" spans="2:26" ht="18" customHeight="1">
      <c r="B71" s="597"/>
      <c r="C71" s="297" t="s">
        <v>456</v>
      </c>
      <c r="D71" s="298">
        <v>217.5</v>
      </c>
      <c r="G71" s="104">
        <v>217.5</v>
      </c>
      <c r="H71" s="104"/>
      <c r="I71" s="104"/>
      <c r="J71" s="104"/>
      <c r="Q71" s="261">
        <v>270</v>
      </c>
      <c r="R71" s="428" t="s">
        <v>765</v>
      </c>
      <c r="S71" s="261"/>
      <c r="T71" s="261"/>
      <c r="U71" s="261"/>
      <c r="V71" s="383">
        <v>0</v>
      </c>
      <c r="W71" s="383">
        <v>1071.3599999999999</v>
      </c>
      <c r="X71" s="383">
        <v>0</v>
      </c>
      <c r="Y71" s="383">
        <v>0</v>
      </c>
      <c r="Z71" s="383">
        <f t="shared" si="0"/>
        <v>1071.3599999999999</v>
      </c>
    </row>
    <row r="72" spans="2:26" ht="18" customHeight="1">
      <c r="B72" s="597"/>
      <c r="C72" s="297" t="s">
        <v>457</v>
      </c>
      <c r="D72" s="298">
        <v>13.05</v>
      </c>
      <c r="G72" s="104">
        <v>13.05</v>
      </c>
      <c r="H72" s="104"/>
      <c r="I72" s="104"/>
      <c r="J72" s="104"/>
      <c r="Q72" s="261">
        <v>60</v>
      </c>
      <c r="R72" s="428" t="s">
        <v>766</v>
      </c>
      <c r="S72" s="261"/>
      <c r="T72" s="261"/>
      <c r="U72" s="261"/>
      <c r="V72" s="383">
        <v>0</v>
      </c>
      <c r="W72" s="383">
        <v>0</v>
      </c>
      <c r="X72" s="383">
        <v>0</v>
      </c>
      <c r="Y72" s="383">
        <v>0</v>
      </c>
      <c r="Z72" s="383">
        <f t="shared" si="0"/>
        <v>0</v>
      </c>
    </row>
    <row r="73" spans="2:26" ht="18" customHeight="1">
      <c r="B73" s="598"/>
      <c r="C73" s="299" t="s">
        <v>458</v>
      </c>
      <c r="D73" s="300">
        <v>13.05</v>
      </c>
      <c r="G73" s="104"/>
      <c r="H73" s="104"/>
      <c r="I73" s="104">
        <v>13.05</v>
      </c>
      <c r="J73" s="104"/>
      <c r="Q73" s="261">
        <v>170</v>
      </c>
      <c r="R73" s="428" t="s">
        <v>767</v>
      </c>
      <c r="S73" s="261"/>
      <c r="T73" s="261"/>
      <c r="U73" s="261"/>
      <c r="V73" s="383">
        <v>0</v>
      </c>
      <c r="W73" s="383">
        <v>0</v>
      </c>
      <c r="X73" s="383">
        <v>0</v>
      </c>
      <c r="Y73" s="383">
        <v>0</v>
      </c>
      <c r="Z73" s="383">
        <f t="shared" si="0"/>
        <v>0</v>
      </c>
    </row>
    <row r="74" spans="2:26" ht="18" customHeight="1">
      <c r="B74" s="554" t="s">
        <v>459</v>
      </c>
      <c r="C74" s="269" t="s">
        <v>460</v>
      </c>
      <c r="D74" s="270">
        <v>369.46</v>
      </c>
      <c r="G74" s="104">
        <v>369.46</v>
      </c>
      <c r="H74" s="104"/>
      <c r="I74" s="104"/>
      <c r="J74" s="104"/>
      <c r="Q74" s="261">
        <v>280</v>
      </c>
      <c r="R74" s="436" t="s">
        <v>768</v>
      </c>
      <c r="S74" s="261"/>
      <c r="T74" s="261"/>
      <c r="U74" s="261"/>
      <c r="V74" s="383">
        <v>0</v>
      </c>
      <c r="W74" s="383">
        <v>0</v>
      </c>
      <c r="X74" s="383">
        <v>0</v>
      </c>
      <c r="Y74" s="383">
        <v>0</v>
      </c>
      <c r="Z74" s="383">
        <f t="shared" si="0"/>
        <v>0</v>
      </c>
    </row>
    <row r="75" spans="2:26" ht="18" customHeight="1">
      <c r="B75" s="555"/>
      <c r="C75" s="271" t="s">
        <v>451</v>
      </c>
      <c r="D75" s="272">
        <v>45.72</v>
      </c>
      <c r="G75" s="104">
        <v>45.72</v>
      </c>
      <c r="H75" s="104"/>
      <c r="I75" s="104"/>
      <c r="J75" s="104"/>
      <c r="Q75" s="261">
        <v>70</v>
      </c>
      <c r="R75" s="428" t="s">
        <v>769</v>
      </c>
      <c r="S75" s="261"/>
      <c r="T75" s="261"/>
      <c r="U75" s="261"/>
      <c r="V75" s="383">
        <v>0</v>
      </c>
      <c r="W75" s="383">
        <v>0</v>
      </c>
      <c r="X75" s="383">
        <v>0</v>
      </c>
      <c r="Y75" s="383">
        <v>0</v>
      </c>
      <c r="Z75" s="383">
        <f t="shared" si="0"/>
        <v>0</v>
      </c>
    </row>
    <row r="76" spans="2:26" ht="18" customHeight="1">
      <c r="B76" s="555"/>
      <c r="C76" s="271" t="s">
        <v>441</v>
      </c>
      <c r="D76" s="272">
        <v>26.68</v>
      </c>
      <c r="G76" s="104">
        <v>26.68</v>
      </c>
      <c r="H76" s="104"/>
      <c r="I76" s="104"/>
      <c r="J76" s="104"/>
      <c r="Q76" s="261">
        <v>900</v>
      </c>
      <c r="R76" s="428" t="s">
        <v>770</v>
      </c>
      <c r="S76" s="261"/>
      <c r="T76" s="261"/>
      <c r="U76" s="261"/>
      <c r="V76" s="383">
        <v>0</v>
      </c>
      <c r="W76" s="383">
        <v>0</v>
      </c>
      <c r="X76" s="383">
        <v>0</v>
      </c>
      <c r="Y76" s="383">
        <v>0</v>
      </c>
      <c r="Z76" s="383">
        <f t="shared" si="0"/>
        <v>0</v>
      </c>
    </row>
    <row r="77" spans="2:26" ht="18" customHeight="1">
      <c r="B77" s="555"/>
      <c r="C77" s="271" t="s">
        <v>461</v>
      </c>
      <c r="D77" s="272">
        <v>297.54000000000002</v>
      </c>
      <c r="G77" s="104">
        <v>297.54000000000002</v>
      </c>
      <c r="H77" s="104"/>
      <c r="I77" s="104"/>
      <c r="J77" s="104"/>
      <c r="Q77" s="261">
        <v>910</v>
      </c>
      <c r="R77" s="428" t="s">
        <v>705</v>
      </c>
      <c r="S77" s="261"/>
      <c r="T77" s="261"/>
      <c r="U77" s="261"/>
      <c r="V77" s="383">
        <v>0</v>
      </c>
      <c r="W77" s="383">
        <v>0</v>
      </c>
      <c r="X77" s="383">
        <v>0</v>
      </c>
      <c r="Y77" s="383">
        <v>0</v>
      </c>
      <c r="Z77" s="383">
        <f t="shared" si="0"/>
        <v>0</v>
      </c>
    </row>
    <row r="78" spans="2:26" ht="18" customHeight="1">
      <c r="B78" s="555"/>
      <c r="C78" s="271" t="s">
        <v>457</v>
      </c>
      <c r="D78" s="272">
        <v>13.05</v>
      </c>
      <c r="G78" s="104">
        <v>13.05</v>
      </c>
      <c r="H78" s="104"/>
      <c r="I78" s="104"/>
      <c r="J78" s="104"/>
      <c r="Q78" s="261">
        <v>920</v>
      </c>
      <c r="R78" s="428" t="s">
        <v>707</v>
      </c>
      <c r="S78" s="261"/>
      <c r="T78" s="261"/>
      <c r="U78" s="261"/>
      <c r="V78" s="383">
        <v>0</v>
      </c>
      <c r="W78" s="383">
        <v>541.08000000000004</v>
      </c>
      <c r="X78" s="383">
        <v>0</v>
      </c>
      <c r="Y78" s="383">
        <v>0</v>
      </c>
      <c r="Z78" s="383">
        <f t="shared" ref="Z78:Z141" si="1">SUM(V78:Y78)</f>
        <v>541.08000000000004</v>
      </c>
    </row>
    <row r="79" spans="2:26" ht="18" customHeight="1">
      <c r="B79" s="556"/>
      <c r="C79" s="301" t="s">
        <v>458</v>
      </c>
      <c r="D79" s="300">
        <v>13.05</v>
      </c>
      <c r="G79" s="104"/>
      <c r="H79" s="104"/>
      <c r="I79" s="104">
        <v>13.05</v>
      </c>
      <c r="J79" s="104"/>
      <c r="Q79" s="261">
        <v>930</v>
      </c>
      <c r="R79" s="428" t="s">
        <v>771</v>
      </c>
      <c r="S79" s="261"/>
      <c r="T79" s="261"/>
      <c r="U79" s="261"/>
      <c r="V79" s="383">
        <v>0</v>
      </c>
      <c r="W79" s="383">
        <v>0</v>
      </c>
      <c r="X79" s="383">
        <v>0</v>
      </c>
      <c r="Y79" s="383">
        <v>0</v>
      </c>
      <c r="Z79" s="383">
        <f t="shared" si="1"/>
        <v>0</v>
      </c>
    </row>
    <row r="80" spans="2:26" ht="18" customHeight="1">
      <c r="B80" s="554" t="s">
        <v>462</v>
      </c>
      <c r="C80" s="269" t="s">
        <v>460</v>
      </c>
      <c r="D80" s="270">
        <v>501.17</v>
      </c>
      <c r="G80" s="104">
        <v>501.17</v>
      </c>
      <c r="H80" s="104"/>
      <c r="I80" s="104"/>
      <c r="J80" s="104"/>
      <c r="Q80" s="261"/>
      <c r="R80" s="428" t="s">
        <v>784</v>
      </c>
      <c r="S80" s="261"/>
      <c r="T80" s="261"/>
      <c r="U80" s="261"/>
      <c r="V80" s="383">
        <v>0</v>
      </c>
      <c r="W80" s="383">
        <v>174.96</v>
      </c>
      <c r="X80" s="383">
        <v>0</v>
      </c>
      <c r="Y80" s="383">
        <v>0</v>
      </c>
      <c r="Z80" s="383">
        <f t="shared" si="1"/>
        <v>174.96</v>
      </c>
    </row>
    <row r="81" spans="2:26" ht="18" customHeight="1">
      <c r="B81" s="555"/>
      <c r="C81" s="271" t="s">
        <v>451</v>
      </c>
      <c r="D81" s="272">
        <v>45.72</v>
      </c>
      <c r="G81" s="104">
        <v>45.72</v>
      </c>
      <c r="H81" s="104"/>
      <c r="I81" s="104"/>
      <c r="J81" s="104"/>
      <c r="Q81" s="261"/>
      <c r="S81" s="261"/>
      <c r="T81" s="261"/>
      <c r="U81" s="261"/>
      <c r="V81" s="383">
        <v>0</v>
      </c>
      <c r="W81" s="383">
        <v>0</v>
      </c>
      <c r="X81" s="383">
        <v>0</v>
      </c>
      <c r="Y81" s="383">
        <v>0</v>
      </c>
      <c r="Z81" s="383">
        <f t="shared" si="1"/>
        <v>0</v>
      </c>
    </row>
    <row r="82" spans="2:26" ht="18" customHeight="1">
      <c r="B82" s="555"/>
      <c r="C82" s="271" t="s">
        <v>457</v>
      </c>
      <c r="D82" s="272">
        <v>26.1</v>
      </c>
      <c r="G82" s="104">
        <v>26.1</v>
      </c>
      <c r="H82" s="104"/>
      <c r="I82" s="104"/>
      <c r="J82" s="104"/>
      <c r="Q82" s="261"/>
      <c r="S82" s="261"/>
      <c r="T82" s="261"/>
      <c r="U82" s="261"/>
      <c r="V82" s="383">
        <v>0</v>
      </c>
      <c r="W82" s="383">
        <v>0</v>
      </c>
      <c r="X82" s="383">
        <v>0</v>
      </c>
      <c r="Y82" s="383">
        <v>0</v>
      </c>
      <c r="Z82" s="383">
        <f t="shared" si="1"/>
        <v>0</v>
      </c>
    </row>
    <row r="83" spans="2:26" ht="18" customHeight="1">
      <c r="B83" s="555"/>
      <c r="C83" s="271" t="s">
        <v>463</v>
      </c>
      <c r="D83" s="272">
        <v>13.05</v>
      </c>
      <c r="G83" s="104">
        <v>13.05</v>
      </c>
      <c r="H83" s="104"/>
      <c r="I83" s="104"/>
      <c r="J83" s="104"/>
      <c r="V83" s="383">
        <v>0</v>
      </c>
      <c r="W83" s="383">
        <v>0</v>
      </c>
      <c r="X83" s="383">
        <v>0</v>
      </c>
      <c r="Y83" s="383">
        <v>0</v>
      </c>
      <c r="Z83" s="383">
        <f t="shared" si="1"/>
        <v>0</v>
      </c>
    </row>
    <row r="84" spans="2:26" ht="18" customHeight="1">
      <c r="B84" s="556"/>
      <c r="C84" s="301" t="s">
        <v>442</v>
      </c>
      <c r="D84" s="300">
        <v>13.05</v>
      </c>
      <c r="G84" s="104"/>
      <c r="H84" s="104"/>
      <c r="I84" s="104">
        <v>13.05</v>
      </c>
      <c r="J84" s="104"/>
      <c r="V84" s="383">
        <v>0</v>
      </c>
      <c r="W84" s="383">
        <v>0</v>
      </c>
      <c r="X84" s="383">
        <v>0</v>
      </c>
      <c r="Y84" s="383">
        <v>0</v>
      </c>
      <c r="Z84" s="383">
        <f t="shared" si="1"/>
        <v>0</v>
      </c>
    </row>
    <row r="85" spans="2:26" ht="18" customHeight="1">
      <c r="B85" s="554" t="s">
        <v>464</v>
      </c>
      <c r="C85" s="302" t="s">
        <v>465</v>
      </c>
      <c r="D85" s="303">
        <v>198.99</v>
      </c>
      <c r="G85" s="274"/>
      <c r="H85" s="104"/>
      <c r="I85" s="104">
        <v>198.99</v>
      </c>
      <c r="J85" s="104"/>
      <c r="V85" s="383">
        <v>0</v>
      </c>
      <c r="W85" s="383">
        <v>0</v>
      </c>
      <c r="X85" s="383">
        <v>0</v>
      </c>
      <c r="Y85" s="383">
        <v>0</v>
      </c>
      <c r="Z85" s="383">
        <f t="shared" si="1"/>
        <v>0</v>
      </c>
    </row>
    <row r="86" spans="2:26" ht="18" customHeight="1">
      <c r="B86" s="556"/>
      <c r="C86" s="299" t="s">
        <v>397</v>
      </c>
      <c r="D86" s="300">
        <v>97.44</v>
      </c>
      <c r="G86" s="104"/>
      <c r="H86" s="104"/>
      <c r="I86" s="104">
        <v>97.44</v>
      </c>
      <c r="J86" s="104"/>
      <c r="V86" s="383">
        <v>0</v>
      </c>
      <c r="W86" s="383">
        <v>0</v>
      </c>
      <c r="X86" s="383">
        <v>0</v>
      </c>
      <c r="Y86" s="383">
        <v>0</v>
      </c>
      <c r="Z86" s="383">
        <f t="shared" si="1"/>
        <v>0</v>
      </c>
    </row>
    <row r="87" spans="2:26" ht="18" customHeight="1" thickBot="1">
      <c r="B87" s="280"/>
      <c r="C87" s="281" t="s">
        <v>432</v>
      </c>
      <c r="D87" s="282">
        <v>4236.54</v>
      </c>
      <c r="G87" s="104"/>
      <c r="H87" s="104"/>
      <c r="I87" s="104">
        <v>4236.54</v>
      </c>
      <c r="J87" s="104"/>
      <c r="V87" s="383">
        <v>0</v>
      </c>
      <c r="W87" s="383">
        <v>0</v>
      </c>
      <c r="X87" s="383">
        <v>0</v>
      </c>
      <c r="Y87" s="383">
        <v>0</v>
      </c>
      <c r="Z87" s="383">
        <f t="shared" si="1"/>
        <v>0</v>
      </c>
    </row>
    <row r="88" spans="2:26" ht="18" customHeight="1" thickTop="1" thickBot="1">
      <c r="B88" s="283"/>
      <c r="C88" s="284" t="s">
        <v>433</v>
      </c>
      <c r="D88" s="285">
        <f>SUM(D49:D87)</f>
        <v>10131.200000000001</v>
      </c>
      <c r="G88" s="104"/>
      <c r="H88" s="104"/>
      <c r="I88" s="104"/>
      <c r="J88" s="104"/>
      <c r="V88" s="383">
        <v>0</v>
      </c>
      <c r="W88" s="383">
        <v>0</v>
      </c>
      <c r="X88" s="383">
        <v>0</v>
      </c>
      <c r="Y88" s="383">
        <v>0</v>
      </c>
      <c r="Z88" s="383">
        <f t="shared" si="1"/>
        <v>0</v>
      </c>
    </row>
    <row r="89" spans="2:26" ht="18" customHeight="1">
      <c r="D89" s="267"/>
      <c r="G89" s="104"/>
      <c r="H89" s="104"/>
      <c r="I89" s="104"/>
      <c r="J89" s="104"/>
      <c r="V89" s="383">
        <v>0</v>
      </c>
      <c r="W89" s="383">
        <v>0</v>
      </c>
      <c r="X89" s="383">
        <v>0</v>
      </c>
      <c r="Y89" s="383">
        <v>0</v>
      </c>
      <c r="Z89" s="383">
        <f t="shared" si="1"/>
        <v>0</v>
      </c>
    </row>
    <row r="90" spans="2:26" ht="18" customHeight="1">
      <c r="D90" s="267"/>
      <c r="G90" s="104"/>
      <c r="H90" s="104"/>
      <c r="I90" s="104"/>
      <c r="J90" s="104"/>
      <c r="V90" s="383">
        <v>0</v>
      </c>
      <c r="W90" s="383">
        <v>0</v>
      </c>
      <c r="X90" s="383">
        <v>0</v>
      </c>
      <c r="Y90" s="383">
        <v>0</v>
      </c>
      <c r="Z90" s="383">
        <f t="shared" si="1"/>
        <v>0</v>
      </c>
    </row>
    <row r="91" spans="2:26" ht="18" customHeight="1" thickBot="1">
      <c r="B91" s="433" t="s">
        <v>772</v>
      </c>
      <c r="D91" s="267"/>
      <c r="G91" s="104"/>
      <c r="H91" s="104"/>
      <c r="I91" s="104"/>
      <c r="J91" s="104"/>
      <c r="V91" s="383">
        <v>0</v>
      </c>
      <c r="W91" s="383">
        <v>0</v>
      </c>
      <c r="X91" s="383">
        <v>0</v>
      </c>
      <c r="Y91" s="383">
        <v>0</v>
      </c>
      <c r="Z91" s="383">
        <f t="shared" si="1"/>
        <v>0</v>
      </c>
    </row>
    <row r="92" spans="2:26" ht="18" customHeight="1" thickBot="1">
      <c r="B92" s="257" t="s">
        <v>393</v>
      </c>
      <c r="C92" s="258" t="s">
        <v>394</v>
      </c>
      <c r="D92" s="259" t="s">
        <v>395</v>
      </c>
      <c r="G92" s="104"/>
      <c r="H92" s="104"/>
      <c r="I92" s="104"/>
      <c r="J92" s="104"/>
      <c r="V92" s="383">
        <v>0</v>
      </c>
      <c r="W92" s="383">
        <v>0</v>
      </c>
      <c r="X92" s="383">
        <v>0</v>
      </c>
      <c r="Y92" s="383">
        <v>0</v>
      </c>
      <c r="Z92" s="383">
        <f t="shared" si="1"/>
        <v>0</v>
      </c>
    </row>
    <row r="93" spans="2:26" ht="18" customHeight="1">
      <c r="B93" s="557" t="s">
        <v>396</v>
      </c>
      <c r="C93" s="286" t="s">
        <v>466</v>
      </c>
      <c r="D93" s="599">
        <v>1171.5999999999999</v>
      </c>
      <c r="G93" s="104"/>
      <c r="H93" s="104"/>
      <c r="I93" s="104">
        <v>1171.5999999999999</v>
      </c>
      <c r="J93" s="104"/>
      <c r="V93" s="383">
        <v>0</v>
      </c>
      <c r="W93" s="383">
        <v>0</v>
      </c>
      <c r="X93" s="383">
        <v>0</v>
      </c>
      <c r="Y93" s="383">
        <v>0</v>
      </c>
      <c r="Z93" s="383">
        <f t="shared" si="1"/>
        <v>0</v>
      </c>
    </row>
    <row r="94" spans="2:26" ht="18" customHeight="1">
      <c r="B94" s="555"/>
      <c r="C94" s="297" t="s">
        <v>397</v>
      </c>
      <c r="D94" s="600"/>
      <c r="G94" s="104"/>
      <c r="H94" s="104"/>
      <c r="I94" s="104"/>
      <c r="J94" s="104"/>
      <c r="V94" s="383">
        <v>0</v>
      </c>
      <c r="W94" s="383">
        <v>0</v>
      </c>
      <c r="X94" s="383">
        <v>0</v>
      </c>
      <c r="Y94" s="383">
        <v>0</v>
      </c>
      <c r="Z94" s="383">
        <f t="shared" si="1"/>
        <v>0</v>
      </c>
    </row>
    <row r="95" spans="2:26" ht="18" customHeight="1">
      <c r="B95" s="554" t="s">
        <v>398</v>
      </c>
      <c r="C95" s="269" t="s">
        <v>467</v>
      </c>
      <c r="D95" s="270">
        <v>42.63</v>
      </c>
      <c r="G95" s="104">
        <v>42.63</v>
      </c>
      <c r="H95" s="104"/>
      <c r="I95" s="104"/>
      <c r="J95" s="104"/>
      <c r="V95" s="383">
        <v>0</v>
      </c>
      <c r="W95" s="383">
        <v>0</v>
      </c>
      <c r="X95" s="383">
        <v>0</v>
      </c>
      <c r="Y95" s="383">
        <v>0</v>
      </c>
      <c r="Z95" s="383">
        <f t="shared" si="1"/>
        <v>0</v>
      </c>
    </row>
    <row r="96" spans="2:26" ht="18" customHeight="1">
      <c r="B96" s="555"/>
      <c r="C96" s="271" t="s">
        <v>468</v>
      </c>
      <c r="D96" s="272">
        <v>52.2</v>
      </c>
      <c r="G96" s="104"/>
      <c r="H96" s="104">
        <v>52.2</v>
      </c>
      <c r="I96" s="104"/>
      <c r="J96" s="104"/>
      <c r="V96" s="383">
        <v>0</v>
      </c>
      <c r="W96" s="383">
        <v>0</v>
      </c>
      <c r="X96" s="383">
        <v>0</v>
      </c>
      <c r="Y96" s="383">
        <v>0</v>
      </c>
      <c r="Z96" s="383">
        <f t="shared" si="1"/>
        <v>0</v>
      </c>
    </row>
    <row r="97" spans="2:26" ht="18" customHeight="1">
      <c r="B97" s="555"/>
      <c r="C97" s="271" t="s">
        <v>469</v>
      </c>
      <c r="D97" s="272">
        <v>351.48</v>
      </c>
      <c r="F97" s="427">
        <f>Q68</f>
        <v>260</v>
      </c>
      <c r="G97" s="104"/>
      <c r="H97" s="104">
        <v>351.48</v>
      </c>
      <c r="I97" s="104"/>
      <c r="J97" s="104"/>
      <c r="V97" s="383">
        <v>0</v>
      </c>
      <c r="W97" s="383">
        <v>0</v>
      </c>
      <c r="X97" s="383">
        <v>0</v>
      </c>
      <c r="Y97" s="383">
        <v>0</v>
      </c>
      <c r="Z97" s="383">
        <f t="shared" si="1"/>
        <v>0</v>
      </c>
    </row>
    <row r="98" spans="2:26" ht="18" customHeight="1">
      <c r="B98" s="555"/>
      <c r="C98" s="271" t="s">
        <v>470</v>
      </c>
      <c r="D98" s="272">
        <v>96.57</v>
      </c>
      <c r="G98" s="104"/>
      <c r="H98" s="104"/>
      <c r="I98" s="104"/>
      <c r="J98" s="104"/>
      <c r="V98" s="383">
        <v>0</v>
      </c>
      <c r="W98" s="383">
        <v>0</v>
      </c>
      <c r="X98" s="383">
        <v>0</v>
      </c>
      <c r="Y98" s="383">
        <v>0</v>
      </c>
      <c r="Z98" s="383">
        <f t="shared" si="1"/>
        <v>0</v>
      </c>
    </row>
    <row r="99" spans="2:26" ht="18" customHeight="1">
      <c r="B99" s="555"/>
      <c r="C99" s="271" t="s">
        <v>471</v>
      </c>
      <c r="D99" s="272">
        <v>20.88</v>
      </c>
      <c r="G99" s="104"/>
      <c r="H99" s="104"/>
      <c r="I99" s="104"/>
      <c r="J99" s="104"/>
      <c r="V99" s="383">
        <v>0</v>
      </c>
      <c r="W99" s="383">
        <v>0</v>
      </c>
      <c r="X99" s="383">
        <v>0</v>
      </c>
      <c r="Y99" s="383">
        <v>0</v>
      </c>
      <c r="Z99" s="383">
        <f t="shared" si="1"/>
        <v>0</v>
      </c>
    </row>
    <row r="100" spans="2:26" ht="18" customHeight="1">
      <c r="B100" s="555"/>
      <c r="C100" s="271" t="s">
        <v>472</v>
      </c>
      <c r="D100" s="272">
        <v>32.94</v>
      </c>
      <c r="G100" s="104"/>
      <c r="H100" s="104"/>
      <c r="I100" s="104"/>
      <c r="J100" s="104"/>
      <c r="V100" s="383">
        <v>0</v>
      </c>
      <c r="W100" s="383">
        <v>0</v>
      </c>
      <c r="X100" s="383">
        <v>0</v>
      </c>
      <c r="Y100" s="383">
        <v>0</v>
      </c>
      <c r="Z100" s="383">
        <f t="shared" si="1"/>
        <v>0</v>
      </c>
    </row>
    <row r="101" spans="2:26" ht="18" customHeight="1">
      <c r="B101" s="555"/>
      <c r="C101" s="271" t="s">
        <v>473</v>
      </c>
      <c r="D101" s="272">
        <v>37.82</v>
      </c>
      <c r="G101" s="104"/>
      <c r="H101" s="104"/>
      <c r="I101" s="104"/>
      <c r="J101" s="104"/>
      <c r="V101" s="383">
        <v>0</v>
      </c>
      <c r="W101" s="383">
        <v>0</v>
      </c>
      <c r="X101" s="383">
        <v>0</v>
      </c>
      <c r="Y101" s="383">
        <v>0</v>
      </c>
      <c r="Z101" s="383">
        <f t="shared" si="1"/>
        <v>0</v>
      </c>
    </row>
    <row r="102" spans="2:26" ht="18" customHeight="1">
      <c r="B102" s="555"/>
      <c r="C102" s="271" t="s">
        <v>474</v>
      </c>
      <c r="D102" s="272">
        <v>163.27000000000001</v>
      </c>
      <c r="G102" s="104"/>
      <c r="H102" s="104"/>
      <c r="I102" s="104"/>
      <c r="J102" s="104"/>
      <c r="V102" s="383">
        <v>0</v>
      </c>
      <c r="W102" s="383">
        <v>0</v>
      </c>
      <c r="X102" s="383">
        <v>0</v>
      </c>
      <c r="Y102" s="383">
        <v>0</v>
      </c>
      <c r="Z102" s="383">
        <f t="shared" si="1"/>
        <v>0</v>
      </c>
    </row>
    <row r="103" spans="2:26" ht="18" customHeight="1">
      <c r="B103" s="555"/>
      <c r="C103" s="294" t="s">
        <v>475</v>
      </c>
      <c r="D103" s="272">
        <v>35.380000000000003</v>
      </c>
      <c r="G103" s="104"/>
      <c r="H103" s="104">
        <v>35.380000000000003</v>
      </c>
      <c r="I103" s="104"/>
      <c r="J103" s="104"/>
      <c r="V103" s="383">
        <v>0</v>
      </c>
      <c r="W103" s="383">
        <v>0</v>
      </c>
      <c r="X103" s="383">
        <v>0</v>
      </c>
      <c r="Y103" s="383">
        <v>0</v>
      </c>
      <c r="Z103" s="383">
        <f t="shared" si="1"/>
        <v>0</v>
      </c>
    </row>
    <row r="104" spans="2:26" ht="18" customHeight="1">
      <c r="B104" s="555"/>
      <c r="C104" s="271" t="s">
        <v>476</v>
      </c>
      <c r="D104" s="272">
        <v>26.1</v>
      </c>
      <c r="G104" s="104"/>
      <c r="H104" s="104"/>
      <c r="I104" s="104"/>
      <c r="J104" s="104">
        <v>26.1</v>
      </c>
      <c r="V104" s="383">
        <v>0</v>
      </c>
      <c r="W104" s="383">
        <v>0</v>
      </c>
      <c r="X104" s="383">
        <v>0</v>
      </c>
      <c r="Y104" s="383">
        <v>0</v>
      </c>
      <c r="Z104" s="383">
        <f t="shared" si="1"/>
        <v>0</v>
      </c>
    </row>
    <row r="105" spans="2:26" ht="18" customHeight="1">
      <c r="B105" s="554" t="s">
        <v>416</v>
      </c>
      <c r="C105" s="269" t="s">
        <v>460</v>
      </c>
      <c r="D105" s="303">
        <v>413.54</v>
      </c>
      <c r="G105" s="104">
        <v>413.54</v>
      </c>
      <c r="H105" s="104"/>
      <c r="I105" s="104"/>
      <c r="J105" s="104"/>
      <c r="V105" s="383">
        <v>0</v>
      </c>
      <c r="W105" s="383">
        <v>0</v>
      </c>
      <c r="X105" s="383">
        <v>0</v>
      </c>
      <c r="Y105" s="383">
        <v>0</v>
      </c>
      <c r="Z105" s="383">
        <f t="shared" si="1"/>
        <v>0</v>
      </c>
    </row>
    <row r="106" spans="2:26" ht="18" customHeight="1">
      <c r="B106" s="555"/>
      <c r="C106" s="271" t="s">
        <v>451</v>
      </c>
      <c r="D106" s="272">
        <v>52.2</v>
      </c>
      <c r="G106" s="104">
        <v>52.2</v>
      </c>
      <c r="H106" s="104"/>
      <c r="I106" s="104"/>
      <c r="J106" s="104"/>
      <c r="V106" s="383">
        <v>0</v>
      </c>
      <c r="W106" s="383">
        <v>0</v>
      </c>
      <c r="X106" s="383">
        <v>0</v>
      </c>
      <c r="Y106" s="383">
        <v>0</v>
      </c>
      <c r="Z106" s="383">
        <f t="shared" si="1"/>
        <v>0</v>
      </c>
    </row>
    <row r="107" spans="2:26" ht="18" customHeight="1">
      <c r="B107" s="555"/>
      <c r="C107" s="304" t="s">
        <v>477</v>
      </c>
      <c r="D107" s="272">
        <v>26.1</v>
      </c>
      <c r="G107" s="104"/>
      <c r="H107" s="104">
        <v>26.1</v>
      </c>
      <c r="I107" s="104"/>
      <c r="J107" s="104"/>
      <c r="V107" s="383">
        <v>0</v>
      </c>
      <c r="W107" s="383">
        <v>0</v>
      </c>
      <c r="X107" s="383">
        <v>0</v>
      </c>
      <c r="Y107" s="383">
        <v>0</v>
      </c>
      <c r="Z107" s="383">
        <f t="shared" si="1"/>
        <v>0</v>
      </c>
    </row>
    <row r="108" spans="2:26" ht="18" customHeight="1">
      <c r="B108" s="555"/>
      <c r="C108" s="271" t="s">
        <v>458</v>
      </c>
      <c r="D108" s="272">
        <v>26.1</v>
      </c>
      <c r="G108" s="104"/>
      <c r="H108" s="104"/>
      <c r="I108" s="104">
        <v>26.1</v>
      </c>
      <c r="J108" s="104"/>
      <c r="V108" s="383">
        <v>0</v>
      </c>
      <c r="W108" s="383">
        <v>0</v>
      </c>
      <c r="X108" s="383">
        <v>0</v>
      </c>
      <c r="Y108" s="383">
        <v>0</v>
      </c>
      <c r="Z108" s="383">
        <f t="shared" si="1"/>
        <v>0</v>
      </c>
    </row>
    <row r="109" spans="2:26" ht="18" customHeight="1">
      <c r="B109" s="555"/>
      <c r="C109" s="275" t="s">
        <v>457</v>
      </c>
      <c r="D109" s="276">
        <v>13.05</v>
      </c>
      <c r="G109" s="104">
        <v>13.05</v>
      </c>
      <c r="H109" s="104"/>
      <c r="I109" s="104"/>
      <c r="J109" s="104"/>
      <c r="V109" s="383">
        <v>0</v>
      </c>
      <c r="W109" s="383">
        <v>0</v>
      </c>
      <c r="X109" s="383">
        <v>0</v>
      </c>
      <c r="Y109" s="383">
        <v>0</v>
      </c>
      <c r="Z109" s="383">
        <f t="shared" si="1"/>
        <v>0</v>
      </c>
    </row>
    <row r="110" spans="2:26" ht="18" customHeight="1">
      <c r="B110" s="554" t="s">
        <v>454</v>
      </c>
      <c r="C110" s="305" t="s">
        <v>478</v>
      </c>
      <c r="D110" s="270">
        <v>413.54</v>
      </c>
      <c r="G110" s="104">
        <v>413.54</v>
      </c>
      <c r="H110" s="104"/>
      <c r="I110" s="104"/>
      <c r="J110" s="104"/>
      <c r="V110" s="383">
        <v>0</v>
      </c>
      <c r="W110" s="383">
        <v>0</v>
      </c>
      <c r="X110" s="383">
        <v>0</v>
      </c>
      <c r="Y110" s="383">
        <v>0</v>
      </c>
      <c r="Z110" s="383">
        <f t="shared" si="1"/>
        <v>0</v>
      </c>
    </row>
    <row r="111" spans="2:26" ht="18" customHeight="1">
      <c r="B111" s="555"/>
      <c r="C111" s="306" t="s">
        <v>451</v>
      </c>
      <c r="D111" s="272">
        <v>52.2</v>
      </c>
      <c r="G111" s="104">
        <v>52.2</v>
      </c>
      <c r="H111" s="104"/>
      <c r="I111" s="104"/>
      <c r="J111" s="104"/>
      <c r="V111" s="383">
        <v>0</v>
      </c>
      <c r="W111" s="383">
        <v>0</v>
      </c>
      <c r="X111" s="383">
        <v>0</v>
      </c>
      <c r="Y111" s="383">
        <v>0</v>
      </c>
      <c r="Z111" s="383">
        <f t="shared" si="1"/>
        <v>0</v>
      </c>
    </row>
    <row r="112" spans="2:26" ht="18" customHeight="1">
      <c r="B112" s="555"/>
      <c r="C112" s="271" t="s">
        <v>479</v>
      </c>
      <c r="D112" s="272">
        <v>52.2</v>
      </c>
      <c r="G112" s="104">
        <v>52.2</v>
      </c>
      <c r="H112" s="104"/>
      <c r="I112" s="104"/>
      <c r="J112" s="104"/>
      <c r="V112" s="383">
        <v>0</v>
      </c>
      <c r="W112" s="383">
        <v>0</v>
      </c>
      <c r="X112" s="383">
        <v>0</v>
      </c>
      <c r="Y112" s="383">
        <v>0</v>
      </c>
      <c r="Z112" s="383">
        <f t="shared" si="1"/>
        <v>0</v>
      </c>
    </row>
    <row r="113" spans="2:26" ht="18" customHeight="1">
      <c r="B113" s="555"/>
      <c r="C113" s="271" t="s">
        <v>442</v>
      </c>
      <c r="D113" s="272">
        <v>13.05</v>
      </c>
      <c r="G113" s="104"/>
      <c r="H113" s="104"/>
      <c r="I113" s="104">
        <v>13.05</v>
      </c>
      <c r="J113" s="104"/>
      <c r="V113" s="383">
        <v>0</v>
      </c>
      <c r="W113" s="383">
        <v>0</v>
      </c>
      <c r="X113" s="383">
        <v>0</v>
      </c>
      <c r="Y113" s="383">
        <v>0</v>
      </c>
      <c r="Z113" s="383">
        <f t="shared" si="1"/>
        <v>0</v>
      </c>
    </row>
    <row r="114" spans="2:26" ht="18" customHeight="1">
      <c r="B114" s="556"/>
      <c r="C114" s="307" t="s">
        <v>480</v>
      </c>
      <c r="D114" s="300">
        <v>13.05</v>
      </c>
      <c r="G114" s="104"/>
      <c r="H114" s="104"/>
      <c r="I114" s="104">
        <v>13.05</v>
      </c>
      <c r="J114" s="104"/>
      <c r="V114" s="383">
        <v>0</v>
      </c>
      <c r="W114" s="383">
        <v>0</v>
      </c>
      <c r="X114" s="383">
        <v>0</v>
      </c>
      <c r="Y114" s="383">
        <v>0</v>
      </c>
      <c r="Z114" s="383">
        <f t="shared" si="1"/>
        <v>0</v>
      </c>
    </row>
    <row r="115" spans="2:26" ht="18" customHeight="1">
      <c r="B115" s="554" t="s">
        <v>459</v>
      </c>
      <c r="C115" s="308" t="s">
        <v>481</v>
      </c>
      <c r="D115" s="270">
        <v>465.74</v>
      </c>
      <c r="G115" s="104">
        <v>465.74</v>
      </c>
      <c r="H115" s="104"/>
      <c r="I115" s="104"/>
      <c r="J115" s="104"/>
      <c r="V115" s="383">
        <v>0</v>
      </c>
      <c r="W115" s="383">
        <v>0</v>
      </c>
      <c r="X115" s="383">
        <v>0</v>
      </c>
      <c r="Y115" s="383">
        <v>0</v>
      </c>
      <c r="Z115" s="383">
        <f t="shared" si="1"/>
        <v>0</v>
      </c>
    </row>
    <row r="116" spans="2:26" ht="18" customHeight="1">
      <c r="B116" s="555"/>
      <c r="C116" s="304" t="s">
        <v>482</v>
      </c>
      <c r="D116" s="272">
        <v>45.72</v>
      </c>
      <c r="G116" s="104">
        <v>45.72</v>
      </c>
      <c r="H116" s="104"/>
      <c r="I116" s="104"/>
      <c r="J116" s="104"/>
      <c r="V116" s="383">
        <v>0</v>
      </c>
      <c r="W116" s="383">
        <v>0</v>
      </c>
      <c r="X116" s="383">
        <v>0</v>
      </c>
      <c r="Y116" s="383">
        <v>0</v>
      </c>
      <c r="Z116" s="383">
        <f t="shared" si="1"/>
        <v>0</v>
      </c>
    </row>
    <row r="117" spans="2:26" ht="18" customHeight="1">
      <c r="B117" s="555"/>
      <c r="C117" s="304" t="s">
        <v>483</v>
      </c>
      <c r="D117" s="272">
        <v>13.05</v>
      </c>
      <c r="G117" s="104"/>
      <c r="H117" s="104"/>
      <c r="I117" s="104">
        <v>13.05</v>
      </c>
      <c r="J117" s="104"/>
      <c r="V117" s="383">
        <v>0</v>
      </c>
      <c r="W117" s="383">
        <v>0</v>
      </c>
      <c r="X117" s="383">
        <v>0</v>
      </c>
      <c r="Y117" s="383">
        <v>0</v>
      </c>
      <c r="Z117" s="383">
        <f t="shared" si="1"/>
        <v>0</v>
      </c>
    </row>
    <row r="118" spans="2:26" ht="18" customHeight="1">
      <c r="B118" s="556"/>
      <c r="C118" s="301" t="s">
        <v>458</v>
      </c>
      <c r="D118" s="300">
        <v>13.05</v>
      </c>
      <c r="G118" s="104"/>
      <c r="H118" s="104"/>
      <c r="I118" s="104">
        <v>13.05</v>
      </c>
      <c r="J118" s="104"/>
      <c r="V118" s="383">
        <v>0</v>
      </c>
      <c r="W118" s="383">
        <v>0</v>
      </c>
      <c r="X118" s="383">
        <v>0</v>
      </c>
      <c r="Y118" s="383">
        <v>0</v>
      </c>
      <c r="Z118" s="383">
        <f t="shared" si="1"/>
        <v>0</v>
      </c>
    </row>
    <row r="119" spans="2:26" ht="18" customHeight="1">
      <c r="B119" s="554" t="s">
        <v>462</v>
      </c>
      <c r="C119" s="269" t="s">
        <v>460</v>
      </c>
      <c r="D119" s="270">
        <v>465.74</v>
      </c>
      <c r="G119" s="104">
        <v>465.74</v>
      </c>
      <c r="H119" s="104"/>
      <c r="I119" s="104"/>
      <c r="J119" s="104"/>
      <c r="V119" s="383">
        <v>0</v>
      </c>
      <c r="W119" s="383">
        <v>0</v>
      </c>
      <c r="X119" s="383">
        <v>0</v>
      </c>
      <c r="Y119" s="383">
        <v>0</v>
      </c>
      <c r="Z119" s="383">
        <f t="shared" si="1"/>
        <v>0</v>
      </c>
    </row>
    <row r="120" spans="2:26" ht="18" customHeight="1">
      <c r="B120" s="555"/>
      <c r="C120" s="271" t="s">
        <v>451</v>
      </c>
      <c r="D120" s="272">
        <v>45.72</v>
      </c>
      <c r="G120" s="104">
        <v>45.72</v>
      </c>
      <c r="H120" s="104"/>
      <c r="I120" s="104"/>
      <c r="J120" s="104"/>
      <c r="V120" s="383">
        <v>0</v>
      </c>
      <c r="W120" s="383">
        <v>0</v>
      </c>
      <c r="X120" s="383">
        <v>0</v>
      </c>
      <c r="Y120" s="383">
        <v>0</v>
      </c>
      <c r="Z120" s="383">
        <f t="shared" si="1"/>
        <v>0</v>
      </c>
    </row>
    <row r="121" spans="2:26" ht="18" customHeight="1">
      <c r="B121" s="555"/>
      <c r="C121" s="275" t="s">
        <v>442</v>
      </c>
      <c r="D121" s="276">
        <v>13.05</v>
      </c>
      <c r="G121" s="104"/>
      <c r="H121" s="104"/>
      <c r="I121" s="273">
        <v>13.05</v>
      </c>
      <c r="J121" s="104"/>
      <c r="V121" s="383">
        <v>0</v>
      </c>
      <c r="W121" s="383">
        <v>0</v>
      </c>
      <c r="X121" s="383">
        <v>0</v>
      </c>
      <c r="Y121" s="383">
        <v>0</v>
      </c>
      <c r="Z121" s="383">
        <f t="shared" si="1"/>
        <v>0</v>
      </c>
    </row>
    <row r="122" spans="2:26" ht="18" customHeight="1">
      <c r="B122" s="556"/>
      <c r="C122" s="301" t="s">
        <v>458</v>
      </c>
      <c r="D122" s="300">
        <v>13.05</v>
      </c>
      <c r="G122" s="104"/>
      <c r="H122" s="104"/>
      <c r="I122" s="104">
        <v>13.05</v>
      </c>
      <c r="J122" s="104"/>
      <c r="V122" s="383">
        <v>0</v>
      </c>
      <c r="W122" s="383">
        <v>0</v>
      </c>
      <c r="X122" s="383">
        <v>0</v>
      </c>
      <c r="Y122" s="383">
        <v>0</v>
      </c>
      <c r="Z122" s="383">
        <f t="shared" si="1"/>
        <v>0</v>
      </c>
    </row>
    <row r="123" spans="2:26" ht="18" customHeight="1">
      <c r="B123" s="554" t="s">
        <v>484</v>
      </c>
      <c r="C123" s="269" t="s">
        <v>460</v>
      </c>
      <c r="D123" s="270">
        <v>475.02</v>
      </c>
      <c r="G123" s="104">
        <v>475.02</v>
      </c>
      <c r="H123" s="104"/>
      <c r="I123" s="104"/>
      <c r="J123" s="104"/>
      <c r="V123" s="383">
        <v>0</v>
      </c>
      <c r="W123" s="383">
        <v>0</v>
      </c>
      <c r="X123" s="383">
        <v>0</v>
      </c>
      <c r="Y123" s="383">
        <v>0</v>
      </c>
      <c r="Z123" s="383">
        <f t="shared" si="1"/>
        <v>0</v>
      </c>
    </row>
    <row r="124" spans="2:26" ht="18" customHeight="1">
      <c r="B124" s="555"/>
      <c r="C124" s="271" t="s">
        <v>451</v>
      </c>
      <c r="D124" s="272">
        <v>26.1</v>
      </c>
      <c r="G124" s="104">
        <v>26.1</v>
      </c>
      <c r="H124" s="104"/>
      <c r="I124" s="104"/>
      <c r="J124" s="104"/>
      <c r="V124" s="383">
        <v>0</v>
      </c>
      <c r="W124" s="383">
        <v>0</v>
      </c>
      <c r="X124" s="383">
        <v>0</v>
      </c>
      <c r="Y124" s="383">
        <v>0</v>
      </c>
      <c r="Z124" s="383">
        <f t="shared" si="1"/>
        <v>0</v>
      </c>
    </row>
    <row r="125" spans="2:26" ht="18" customHeight="1">
      <c r="B125" s="555"/>
      <c r="C125" s="271" t="s">
        <v>458</v>
      </c>
      <c r="D125" s="272">
        <v>13.05</v>
      </c>
      <c r="G125" s="104"/>
      <c r="H125" s="104"/>
      <c r="I125" s="104">
        <v>13.05</v>
      </c>
      <c r="J125" s="104"/>
      <c r="V125" s="383">
        <v>0</v>
      </c>
      <c r="W125" s="383">
        <v>0</v>
      </c>
      <c r="X125" s="383">
        <v>0</v>
      </c>
      <c r="Y125" s="383">
        <v>0</v>
      </c>
      <c r="Z125" s="383">
        <f t="shared" si="1"/>
        <v>0</v>
      </c>
    </row>
    <row r="126" spans="2:26" ht="18" customHeight="1">
      <c r="B126" s="556"/>
      <c r="C126" s="301" t="s">
        <v>442</v>
      </c>
      <c r="D126" s="300">
        <v>13.05</v>
      </c>
      <c r="G126" s="274"/>
      <c r="H126" s="104"/>
      <c r="I126" s="104">
        <v>13.05</v>
      </c>
      <c r="J126" s="104"/>
      <c r="V126" s="383">
        <v>0</v>
      </c>
      <c r="W126" s="383">
        <v>0</v>
      </c>
      <c r="X126" s="383">
        <v>0</v>
      </c>
      <c r="Y126" s="383">
        <v>0</v>
      </c>
      <c r="Z126" s="383">
        <f t="shared" si="1"/>
        <v>0</v>
      </c>
    </row>
    <row r="127" spans="2:26" ht="18" customHeight="1">
      <c r="B127" s="309" t="s">
        <v>485</v>
      </c>
      <c r="C127" s="302" t="s">
        <v>397</v>
      </c>
      <c r="D127" s="303">
        <v>167.04</v>
      </c>
      <c r="G127" s="104"/>
      <c r="H127" s="104"/>
      <c r="I127" s="104">
        <v>167.04</v>
      </c>
      <c r="J127" s="104"/>
      <c r="V127" s="383">
        <v>0</v>
      </c>
      <c r="W127" s="383">
        <v>0</v>
      </c>
      <c r="X127" s="383">
        <v>0</v>
      </c>
      <c r="Y127" s="383">
        <v>0</v>
      </c>
      <c r="Z127" s="383">
        <f t="shared" si="1"/>
        <v>0</v>
      </c>
    </row>
    <row r="128" spans="2:26" ht="18" customHeight="1" thickBot="1">
      <c r="B128" s="280"/>
      <c r="C128" s="281" t="s">
        <v>432</v>
      </c>
      <c r="D128" s="282">
        <v>4374.7</v>
      </c>
      <c r="G128" s="104"/>
      <c r="H128" s="104"/>
      <c r="I128" s="104">
        <v>4374.7</v>
      </c>
      <c r="J128" s="104"/>
      <c r="V128" s="383">
        <v>0</v>
      </c>
      <c r="W128" s="383">
        <v>0</v>
      </c>
      <c r="X128" s="383">
        <v>0</v>
      </c>
      <c r="Y128" s="383">
        <v>0</v>
      </c>
      <c r="Z128" s="383">
        <f t="shared" si="1"/>
        <v>0</v>
      </c>
    </row>
    <row r="129" spans="2:26" ht="18" customHeight="1" thickTop="1" thickBot="1">
      <c r="B129" s="283"/>
      <c r="C129" s="284" t="s">
        <v>433</v>
      </c>
      <c r="D129" s="285">
        <f>SUM(D103:D128,D93:D97)</f>
        <v>8898.5</v>
      </c>
      <c r="G129" s="104"/>
      <c r="H129" s="104"/>
      <c r="I129" s="104"/>
      <c r="J129" s="104"/>
      <c r="V129" s="383">
        <v>0</v>
      </c>
      <c r="W129" s="383">
        <v>0</v>
      </c>
      <c r="X129" s="383">
        <v>0</v>
      </c>
      <c r="Y129" s="383">
        <v>0</v>
      </c>
      <c r="Z129" s="383">
        <f t="shared" si="1"/>
        <v>0</v>
      </c>
    </row>
    <row r="130" spans="2:26" ht="18" customHeight="1">
      <c r="D130" s="267"/>
      <c r="G130" s="104"/>
      <c r="H130" s="104"/>
      <c r="I130" s="104"/>
      <c r="J130" s="104"/>
      <c r="V130" s="383">
        <v>0</v>
      </c>
      <c r="W130" s="383">
        <v>0</v>
      </c>
      <c r="X130" s="383">
        <v>0</v>
      </c>
      <c r="Y130" s="383">
        <v>0</v>
      </c>
      <c r="Z130" s="383">
        <f t="shared" si="1"/>
        <v>0</v>
      </c>
    </row>
    <row r="131" spans="2:26" ht="18" customHeight="1">
      <c r="D131" s="267"/>
      <c r="G131" s="104"/>
      <c r="H131" s="104"/>
      <c r="I131" s="104"/>
      <c r="J131" s="104"/>
      <c r="V131" s="383">
        <v>0</v>
      </c>
      <c r="W131" s="383">
        <v>0</v>
      </c>
      <c r="X131" s="383">
        <v>0</v>
      </c>
      <c r="Y131" s="383">
        <v>0</v>
      </c>
      <c r="Z131" s="383">
        <f t="shared" si="1"/>
        <v>0</v>
      </c>
    </row>
    <row r="132" spans="2:26" ht="18" customHeight="1" thickBot="1">
      <c r="B132" s="433" t="s">
        <v>773</v>
      </c>
      <c r="D132" s="267"/>
      <c r="G132" s="104"/>
      <c r="H132" s="104"/>
      <c r="I132" s="104"/>
      <c r="J132" s="104"/>
      <c r="V132" s="383">
        <v>0</v>
      </c>
      <c r="W132" s="383">
        <v>0</v>
      </c>
      <c r="X132" s="383">
        <v>0</v>
      </c>
      <c r="Y132" s="383">
        <v>0</v>
      </c>
      <c r="Z132" s="383">
        <f t="shared" si="1"/>
        <v>0</v>
      </c>
    </row>
    <row r="133" spans="2:26" ht="18" customHeight="1" thickBot="1">
      <c r="B133" s="257" t="s">
        <v>393</v>
      </c>
      <c r="C133" s="258" t="s">
        <v>394</v>
      </c>
      <c r="D133" s="259" t="s">
        <v>395</v>
      </c>
      <c r="G133" s="104"/>
      <c r="H133" s="104"/>
      <c r="I133" s="104"/>
      <c r="J133" s="104"/>
      <c r="V133" s="383">
        <v>0</v>
      </c>
      <c r="W133" s="383">
        <v>0</v>
      </c>
      <c r="X133" s="383">
        <v>0</v>
      </c>
      <c r="Y133" s="383">
        <v>0</v>
      </c>
      <c r="Z133" s="383">
        <f t="shared" si="1"/>
        <v>0</v>
      </c>
    </row>
    <row r="134" spans="2:26" ht="18" customHeight="1">
      <c r="B134" s="557" t="s">
        <v>398</v>
      </c>
      <c r="C134" s="286" t="s">
        <v>487</v>
      </c>
      <c r="D134" s="287">
        <v>128</v>
      </c>
      <c r="F134" s="427">
        <f>Q68</f>
        <v>260</v>
      </c>
      <c r="G134" s="104"/>
      <c r="H134" s="104">
        <v>128</v>
      </c>
      <c r="I134" s="104"/>
      <c r="J134" s="104"/>
      <c r="V134" s="383">
        <v>0</v>
      </c>
      <c r="W134" s="383">
        <v>0</v>
      </c>
      <c r="X134" s="383">
        <v>0</v>
      </c>
      <c r="Y134" s="383">
        <v>0</v>
      </c>
      <c r="Z134" s="383">
        <f t="shared" si="1"/>
        <v>0</v>
      </c>
    </row>
    <row r="135" spans="2:26" ht="18" customHeight="1">
      <c r="B135" s="555"/>
      <c r="C135" s="310" t="s">
        <v>488</v>
      </c>
      <c r="D135" s="272">
        <v>82.56</v>
      </c>
      <c r="F135" s="427">
        <f>Q68</f>
        <v>260</v>
      </c>
      <c r="G135" s="104"/>
      <c r="H135" s="104">
        <v>82.56</v>
      </c>
      <c r="I135" s="104"/>
      <c r="J135" s="104"/>
      <c r="V135" s="383">
        <v>0</v>
      </c>
      <c r="W135" s="383">
        <v>0</v>
      </c>
      <c r="X135" s="383">
        <v>0</v>
      </c>
      <c r="Y135" s="383">
        <v>0</v>
      </c>
      <c r="Z135" s="383">
        <f t="shared" si="1"/>
        <v>0</v>
      </c>
    </row>
    <row r="136" spans="2:26" ht="18" customHeight="1">
      <c r="B136" s="555"/>
      <c r="C136" s="310" t="s">
        <v>489</v>
      </c>
      <c r="D136" s="272">
        <v>45.44</v>
      </c>
      <c r="F136" s="427">
        <f>Q68</f>
        <v>260</v>
      </c>
      <c r="G136" s="104"/>
      <c r="H136" s="104">
        <v>45.44</v>
      </c>
      <c r="I136" s="104"/>
      <c r="J136" s="104"/>
      <c r="V136" s="383">
        <v>0</v>
      </c>
      <c r="W136" s="383">
        <v>0</v>
      </c>
      <c r="X136" s="383">
        <v>0</v>
      </c>
      <c r="Y136" s="383">
        <v>0</v>
      </c>
      <c r="Z136" s="383">
        <f t="shared" si="1"/>
        <v>0</v>
      </c>
    </row>
    <row r="137" spans="2:26" ht="18" customHeight="1">
      <c r="B137" s="555"/>
      <c r="C137" s="310" t="s">
        <v>490</v>
      </c>
      <c r="D137" s="272">
        <v>45.44</v>
      </c>
      <c r="G137" s="104"/>
      <c r="H137" s="104">
        <v>45.44</v>
      </c>
      <c r="I137" s="104"/>
      <c r="J137" s="104"/>
      <c r="V137" s="383">
        <v>0</v>
      </c>
      <c r="W137" s="383">
        <v>0</v>
      </c>
      <c r="X137" s="383">
        <v>0</v>
      </c>
      <c r="Y137" s="383">
        <v>0</v>
      </c>
      <c r="Z137" s="383">
        <f t="shared" si="1"/>
        <v>0</v>
      </c>
    </row>
    <row r="138" spans="2:26" ht="18" customHeight="1">
      <c r="B138" s="556"/>
      <c r="C138" s="299" t="s">
        <v>491</v>
      </c>
      <c r="D138" s="272">
        <v>23.872</v>
      </c>
      <c r="G138" s="104"/>
      <c r="H138" s="104">
        <v>23.872</v>
      </c>
      <c r="I138" s="104"/>
      <c r="J138" s="104"/>
      <c r="V138" s="383">
        <v>0</v>
      </c>
      <c r="W138" s="383">
        <v>0</v>
      </c>
      <c r="X138" s="383">
        <v>0</v>
      </c>
      <c r="Y138" s="383">
        <v>0</v>
      </c>
      <c r="Z138" s="383">
        <f t="shared" si="1"/>
        <v>0</v>
      </c>
    </row>
    <row r="139" spans="2:26" ht="18" customHeight="1">
      <c r="B139" s="554" t="s">
        <v>416</v>
      </c>
      <c r="C139" s="269" t="s">
        <v>492</v>
      </c>
      <c r="D139" s="270">
        <v>40.32</v>
      </c>
      <c r="G139" s="104"/>
      <c r="H139" s="104"/>
      <c r="I139" s="104">
        <v>40.32</v>
      </c>
      <c r="J139" s="104"/>
      <c r="V139" s="383">
        <v>0</v>
      </c>
      <c r="W139" s="383">
        <v>0</v>
      </c>
      <c r="X139" s="383">
        <v>0</v>
      </c>
      <c r="Y139" s="383">
        <v>0</v>
      </c>
      <c r="Z139" s="383">
        <f t="shared" si="1"/>
        <v>0</v>
      </c>
    </row>
    <row r="140" spans="2:26" ht="18" customHeight="1">
      <c r="B140" s="555"/>
      <c r="C140" s="271" t="s">
        <v>493</v>
      </c>
      <c r="D140" s="272">
        <v>64</v>
      </c>
      <c r="G140" s="104"/>
      <c r="H140" s="104"/>
      <c r="I140" s="104">
        <v>64</v>
      </c>
      <c r="J140" s="104"/>
      <c r="V140" s="383">
        <v>0</v>
      </c>
      <c r="W140" s="383">
        <v>0</v>
      </c>
      <c r="X140" s="383">
        <v>0</v>
      </c>
      <c r="Y140" s="383">
        <v>0</v>
      </c>
      <c r="Z140" s="383">
        <f t="shared" si="1"/>
        <v>0</v>
      </c>
    </row>
    <row r="141" spans="2:26" ht="18" customHeight="1">
      <c r="B141" s="556"/>
      <c r="C141" s="301" t="s">
        <v>494</v>
      </c>
      <c r="D141" s="300">
        <v>163.05000000000001</v>
      </c>
      <c r="E141" s="311"/>
      <c r="F141" s="441"/>
      <c r="G141" s="104"/>
      <c r="H141" s="104"/>
      <c r="I141" s="104">
        <v>163.05000000000001</v>
      </c>
      <c r="J141" s="104"/>
      <c r="V141" s="383">
        <v>0</v>
      </c>
      <c r="W141" s="383">
        <v>0</v>
      </c>
      <c r="X141" s="383">
        <v>0</v>
      </c>
      <c r="Y141" s="383">
        <v>0</v>
      </c>
      <c r="Z141" s="383">
        <f t="shared" si="1"/>
        <v>0</v>
      </c>
    </row>
    <row r="142" spans="2:26" ht="18" customHeight="1" thickBot="1">
      <c r="B142" s="312"/>
      <c r="C142" s="313" t="s">
        <v>432</v>
      </c>
      <c r="D142" s="314">
        <v>296.72000000000003</v>
      </c>
      <c r="G142" s="104"/>
      <c r="H142" s="104"/>
      <c r="I142" s="104">
        <v>296.72000000000003</v>
      </c>
      <c r="J142" s="104"/>
      <c r="V142" s="383">
        <v>0</v>
      </c>
      <c r="W142" s="383">
        <v>0</v>
      </c>
      <c r="X142" s="383">
        <v>0</v>
      </c>
      <c r="Y142" s="383">
        <v>0</v>
      </c>
      <c r="Z142" s="383">
        <f t="shared" ref="Z142:Z156" si="2">SUM(V142:Y142)</f>
        <v>0</v>
      </c>
    </row>
    <row r="143" spans="2:26" ht="18" customHeight="1" thickTop="1" thickBot="1">
      <c r="B143" s="315"/>
      <c r="C143" s="316" t="s">
        <v>433</v>
      </c>
      <c r="D143" s="317">
        <f>SUM(D134:D142)</f>
        <v>889.40200000000004</v>
      </c>
      <c r="G143" s="104">
        <f>SUM(G12:G142)</f>
        <v>12533.13</v>
      </c>
      <c r="H143" s="104">
        <f>SUM(H12:H142)</f>
        <v>4770.2020000000002</v>
      </c>
      <c r="I143" s="104">
        <f>SUM(I12:I142)</f>
        <v>16930.379999999997</v>
      </c>
      <c r="J143" s="104">
        <f>SUM(J12:J142)</f>
        <v>846.9</v>
      </c>
      <c r="K143" s="105">
        <f>SUM(G143:J143)</f>
        <v>35080.612000000001</v>
      </c>
      <c r="V143" s="383">
        <v>0</v>
      </c>
      <c r="W143" s="383">
        <v>0</v>
      </c>
      <c r="X143" s="383">
        <v>0</v>
      </c>
      <c r="Y143" s="383">
        <v>0</v>
      </c>
      <c r="Z143" s="383">
        <f t="shared" si="2"/>
        <v>0</v>
      </c>
    </row>
    <row r="144" spans="2:26" ht="18" customHeight="1">
      <c r="D144" s="267"/>
      <c r="V144" s="383">
        <v>0</v>
      </c>
      <c r="W144" s="383">
        <v>0</v>
      </c>
      <c r="X144" s="383">
        <v>0</v>
      </c>
      <c r="Y144" s="383">
        <v>0</v>
      </c>
      <c r="Z144" s="383">
        <f t="shared" si="2"/>
        <v>0</v>
      </c>
    </row>
    <row r="145" spans="4:26" ht="18" customHeight="1">
      <c r="D145" s="267"/>
      <c r="V145" s="383">
        <v>0</v>
      </c>
      <c r="W145" s="383">
        <v>0</v>
      </c>
      <c r="X145" s="383">
        <v>0</v>
      </c>
      <c r="Y145" s="383">
        <v>0</v>
      </c>
      <c r="Z145" s="383">
        <f t="shared" si="2"/>
        <v>0</v>
      </c>
    </row>
    <row r="146" spans="4:26" ht="18" customHeight="1">
      <c r="D146" s="267"/>
      <c r="V146" s="383">
        <v>0</v>
      </c>
      <c r="W146" s="383">
        <v>0</v>
      </c>
      <c r="X146" s="383">
        <v>0</v>
      </c>
      <c r="Y146" s="383">
        <v>0</v>
      </c>
      <c r="Z146" s="383">
        <f t="shared" si="2"/>
        <v>0</v>
      </c>
    </row>
    <row r="147" spans="4:26" ht="18" customHeight="1">
      <c r="D147" s="267"/>
      <c r="V147" s="383">
        <v>0</v>
      </c>
      <c r="W147" s="383">
        <v>0</v>
      </c>
      <c r="X147" s="383">
        <v>0</v>
      </c>
      <c r="Y147" s="383">
        <v>0</v>
      </c>
      <c r="Z147" s="383">
        <f t="shared" si="2"/>
        <v>0</v>
      </c>
    </row>
    <row r="148" spans="4:26" ht="18" customHeight="1">
      <c r="D148" s="267"/>
      <c r="V148" s="383">
        <v>0</v>
      </c>
      <c r="W148" s="383">
        <v>0</v>
      </c>
      <c r="X148" s="383">
        <v>0</v>
      </c>
      <c r="Y148" s="383">
        <v>0</v>
      </c>
      <c r="Z148" s="383">
        <f t="shared" si="2"/>
        <v>0</v>
      </c>
    </row>
    <row r="149" spans="4:26" ht="18" customHeight="1">
      <c r="D149" s="267"/>
      <c r="V149" s="383">
        <v>0</v>
      </c>
      <c r="W149" s="383">
        <v>0</v>
      </c>
      <c r="X149" s="383">
        <v>0</v>
      </c>
      <c r="Y149" s="383">
        <v>0</v>
      </c>
      <c r="Z149" s="383">
        <f t="shared" si="2"/>
        <v>0</v>
      </c>
    </row>
    <row r="150" spans="4:26" ht="18" customHeight="1">
      <c r="D150" s="267"/>
      <c r="V150" s="383">
        <v>0</v>
      </c>
      <c r="W150" s="383">
        <v>0</v>
      </c>
      <c r="X150" s="383">
        <v>0</v>
      </c>
      <c r="Y150" s="383">
        <v>0</v>
      </c>
      <c r="Z150" s="383">
        <f t="shared" si="2"/>
        <v>0</v>
      </c>
    </row>
    <row r="151" spans="4:26" ht="18" customHeight="1">
      <c r="D151" s="267"/>
      <c r="V151" s="383">
        <v>0</v>
      </c>
      <c r="W151" s="383">
        <v>0</v>
      </c>
      <c r="X151" s="383">
        <v>0</v>
      </c>
      <c r="Y151" s="383">
        <v>0</v>
      </c>
      <c r="Z151" s="383">
        <f t="shared" si="2"/>
        <v>0</v>
      </c>
    </row>
    <row r="152" spans="4:26" ht="18" customHeight="1">
      <c r="D152" s="267"/>
      <c r="V152" s="383">
        <v>0</v>
      </c>
      <c r="W152" s="383">
        <v>0</v>
      </c>
      <c r="X152" s="383">
        <v>0</v>
      </c>
      <c r="Y152" s="383">
        <v>0</v>
      </c>
      <c r="Z152" s="383">
        <f t="shared" si="2"/>
        <v>0</v>
      </c>
    </row>
    <row r="153" spans="4:26" ht="18" customHeight="1">
      <c r="D153" s="267"/>
      <c r="V153" s="383">
        <v>0</v>
      </c>
      <c r="W153" s="383">
        <v>0</v>
      </c>
      <c r="X153" s="383">
        <v>0</v>
      </c>
      <c r="Y153" s="383">
        <v>0</v>
      </c>
      <c r="Z153" s="383">
        <f t="shared" si="2"/>
        <v>0</v>
      </c>
    </row>
    <row r="154" spans="4:26" ht="18" customHeight="1">
      <c r="D154" s="267"/>
      <c r="V154" s="383">
        <v>0</v>
      </c>
      <c r="W154" s="383">
        <v>0</v>
      </c>
      <c r="X154" s="383">
        <v>0</v>
      </c>
      <c r="Y154" s="383">
        <v>0</v>
      </c>
      <c r="Z154" s="383">
        <f t="shared" si="2"/>
        <v>0</v>
      </c>
    </row>
    <row r="155" spans="4:26" ht="18" customHeight="1">
      <c r="D155" s="267"/>
      <c r="V155" s="383">
        <v>0</v>
      </c>
      <c r="W155" s="383">
        <v>0</v>
      </c>
      <c r="X155" s="383">
        <v>0</v>
      </c>
      <c r="Y155" s="383">
        <v>0</v>
      </c>
      <c r="Z155" s="383">
        <f t="shared" si="2"/>
        <v>0</v>
      </c>
    </row>
    <row r="156" spans="4:26" ht="18" customHeight="1">
      <c r="D156" s="267"/>
      <c r="V156" s="383">
        <v>0</v>
      </c>
      <c r="W156" s="383">
        <v>0</v>
      </c>
      <c r="X156" s="383">
        <v>0</v>
      </c>
      <c r="Y156" s="383">
        <v>0</v>
      </c>
      <c r="Z156" s="383">
        <f t="shared" si="2"/>
        <v>0</v>
      </c>
    </row>
    <row r="157" spans="4:26" ht="18" customHeight="1">
      <c r="D157" s="267"/>
      <c r="Y157" s="383"/>
    </row>
    <row r="158" spans="4:26" ht="18" customHeight="1">
      <c r="D158" s="267"/>
    </row>
    <row r="159" spans="4:26" ht="18" customHeight="1">
      <c r="D159" s="267"/>
    </row>
    <row r="160" spans="4:26" ht="18" customHeight="1">
      <c r="D160" s="267"/>
    </row>
    <row r="161" spans="4:4" ht="18" customHeight="1">
      <c r="D161" s="267"/>
    </row>
    <row r="162" spans="4:4" ht="18" customHeight="1">
      <c r="D162" s="267"/>
    </row>
    <row r="163" spans="4:4" ht="18" customHeight="1">
      <c r="D163" s="267"/>
    </row>
    <row r="164" spans="4:4" ht="18" customHeight="1">
      <c r="D164" s="267"/>
    </row>
    <row r="165" spans="4:4" ht="18" customHeight="1">
      <c r="D165" s="267"/>
    </row>
    <row r="166" spans="4:4" ht="18" customHeight="1">
      <c r="D166" s="267"/>
    </row>
    <row r="167" spans="4:4" ht="18" customHeight="1">
      <c r="D167" s="267"/>
    </row>
    <row r="168" spans="4:4" ht="18" customHeight="1">
      <c r="D168" s="267"/>
    </row>
    <row r="169" spans="4:4" ht="18" customHeight="1">
      <c r="D169" s="267"/>
    </row>
    <row r="170" spans="4:4" ht="18" customHeight="1">
      <c r="D170" s="267"/>
    </row>
    <row r="171" spans="4:4" ht="18" customHeight="1">
      <c r="D171" s="267"/>
    </row>
    <row r="172" spans="4:4" ht="18" customHeight="1">
      <c r="D172" s="267"/>
    </row>
    <row r="173" spans="4:4" ht="18" customHeight="1">
      <c r="D173" s="267"/>
    </row>
    <row r="174" spans="4:4" ht="18" customHeight="1">
      <c r="D174" s="267"/>
    </row>
    <row r="175" spans="4:4" ht="18" customHeight="1">
      <c r="D175" s="267"/>
    </row>
    <row r="176" spans="4:4" ht="18" customHeight="1">
      <c r="D176" s="267"/>
    </row>
    <row r="177" spans="4:4" ht="18" customHeight="1">
      <c r="D177" s="267"/>
    </row>
    <row r="178" spans="4:4" ht="18" customHeight="1">
      <c r="D178" s="267"/>
    </row>
    <row r="179" spans="4:4" ht="18" customHeight="1">
      <c r="D179" s="267"/>
    </row>
    <row r="180" spans="4:4" ht="18" customHeight="1">
      <c r="D180" s="267"/>
    </row>
    <row r="181" spans="4:4" ht="18" customHeight="1">
      <c r="D181" s="267"/>
    </row>
    <row r="182" spans="4:4" ht="18" customHeight="1">
      <c r="D182" s="267"/>
    </row>
    <row r="183" spans="4:4" ht="18" customHeight="1">
      <c r="D183" s="267"/>
    </row>
    <row r="184" spans="4:4" ht="18" customHeight="1">
      <c r="D184" s="267"/>
    </row>
    <row r="185" spans="4:4" ht="18" customHeight="1">
      <c r="D185" s="267"/>
    </row>
    <row r="186" spans="4:4" ht="18" customHeight="1">
      <c r="D186" s="267"/>
    </row>
    <row r="187" spans="4:4" ht="18" customHeight="1">
      <c r="D187" s="267"/>
    </row>
    <row r="188" spans="4:4" ht="18" customHeight="1">
      <c r="D188" s="267"/>
    </row>
    <row r="189" spans="4:4" ht="18" customHeight="1">
      <c r="D189" s="267"/>
    </row>
    <row r="190" spans="4:4" ht="18" customHeight="1">
      <c r="D190" s="267"/>
    </row>
    <row r="191" spans="4:4" ht="18" customHeight="1">
      <c r="D191" s="267"/>
    </row>
    <row r="192" spans="4:4" ht="18" customHeight="1">
      <c r="D192" s="267"/>
    </row>
    <row r="193" spans="4:4" ht="18" customHeight="1">
      <c r="D193" s="267"/>
    </row>
    <row r="194" spans="4:4" ht="18" customHeight="1">
      <c r="D194" s="267"/>
    </row>
    <row r="195" spans="4:4" ht="18" customHeight="1">
      <c r="D195" s="267"/>
    </row>
    <row r="196" spans="4:4" ht="18" customHeight="1">
      <c r="D196" s="267"/>
    </row>
    <row r="197" spans="4:4" ht="18" customHeight="1">
      <c r="D197" s="267"/>
    </row>
    <row r="198" spans="4:4" ht="18" customHeight="1">
      <c r="D198" s="267"/>
    </row>
    <row r="199" spans="4:4" ht="18" customHeight="1">
      <c r="D199" s="267"/>
    </row>
    <row r="200" spans="4:4" ht="18" customHeight="1">
      <c r="D200" s="267"/>
    </row>
    <row r="201" spans="4:4" ht="18" customHeight="1">
      <c r="D201" s="267"/>
    </row>
    <row r="202" spans="4:4" ht="18" customHeight="1">
      <c r="D202" s="267"/>
    </row>
    <row r="203" spans="4:4" ht="18" customHeight="1">
      <c r="D203" s="267"/>
    </row>
    <row r="204" spans="4:4" ht="18" customHeight="1">
      <c r="D204" s="267"/>
    </row>
    <row r="205" spans="4:4" ht="18" customHeight="1">
      <c r="D205" s="267"/>
    </row>
    <row r="206" spans="4:4" ht="18" customHeight="1">
      <c r="D206" s="267"/>
    </row>
    <row r="207" spans="4:4" ht="18" customHeight="1">
      <c r="D207" s="267"/>
    </row>
    <row r="208" spans="4:4" ht="18" customHeight="1">
      <c r="D208" s="267"/>
    </row>
    <row r="209" spans="4:4" ht="18" customHeight="1">
      <c r="D209" s="267"/>
    </row>
    <row r="210" spans="4:4" ht="18" customHeight="1">
      <c r="D210" s="267"/>
    </row>
    <row r="211" spans="4:4" ht="18" customHeight="1">
      <c r="D211" s="267"/>
    </row>
    <row r="212" spans="4:4" ht="18" customHeight="1">
      <c r="D212" s="267"/>
    </row>
    <row r="213" spans="4:4" ht="18" customHeight="1">
      <c r="D213" s="267"/>
    </row>
    <row r="214" spans="4:4" ht="18" customHeight="1">
      <c r="D214" s="267"/>
    </row>
    <row r="215" spans="4:4" ht="18" customHeight="1">
      <c r="D215" s="267"/>
    </row>
    <row r="216" spans="4:4" ht="18" customHeight="1">
      <c r="D216" s="267"/>
    </row>
    <row r="217" spans="4:4" ht="18" customHeight="1">
      <c r="D217" s="267"/>
    </row>
    <row r="218" spans="4:4" ht="18" customHeight="1">
      <c r="D218" s="267"/>
    </row>
    <row r="219" spans="4:4" ht="18" customHeight="1">
      <c r="D219" s="267"/>
    </row>
    <row r="220" spans="4:4" ht="18" customHeight="1">
      <c r="D220" s="267"/>
    </row>
    <row r="221" spans="4:4" ht="18" customHeight="1">
      <c r="D221" s="267"/>
    </row>
    <row r="222" spans="4:4" ht="18" customHeight="1">
      <c r="D222" s="267"/>
    </row>
    <row r="223" spans="4:4" ht="18" customHeight="1">
      <c r="D223" s="267"/>
    </row>
    <row r="224" spans="4:4" ht="18" customHeight="1">
      <c r="D224" s="267"/>
    </row>
    <row r="225" spans="4:4" ht="18" customHeight="1">
      <c r="D225" s="267"/>
    </row>
    <row r="226" spans="4:4" ht="18" customHeight="1">
      <c r="D226" s="267"/>
    </row>
    <row r="227" spans="4:4" ht="18" customHeight="1">
      <c r="D227" s="267"/>
    </row>
    <row r="228" spans="4:4" ht="18" customHeight="1">
      <c r="D228" s="267"/>
    </row>
    <row r="229" spans="4:4" ht="18" customHeight="1">
      <c r="D229" s="267"/>
    </row>
    <row r="230" spans="4:4" ht="18" customHeight="1">
      <c r="D230" s="267"/>
    </row>
    <row r="231" spans="4:4" ht="18" customHeight="1">
      <c r="D231" s="267"/>
    </row>
    <row r="232" spans="4:4" ht="18" customHeight="1">
      <c r="D232" s="267"/>
    </row>
    <row r="233" spans="4:4" ht="18" customHeight="1">
      <c r="D233" s="267"/>
    </row>
    <row r="234" spans="4:4" ht="18" customHeight="1">
      <c r="D234" s="267"/>
    </row>
    <row r="235" spans="4:4" ht="18" customHeight="1">
      <c r="D235" s="267"/>
    </row>
    <row r="236" spans="4:4" ht="18" customHeight="1">
      <c r="D236" s="267"/>
    </row>
    <row r="237" spans="4:4" ht="18" customHeight="1">
      <c r="D237" s="267"/>
    </row>
    <row r="238" spans="4:4" ht="18" customHeight="1">
      <c r="D238" s="267"/>
    </row>
    <row r="239" spans="4:4" ht="18" customHeight="1">
      <c r="D239" s="267"/>
    </row>
    <row r="240" spans="4:4" ht="18" customHeight="1">
      <c r="D240" s="267"/>
    </row>
    <row r="241" spans="4:4" ht="18" customHeight="1">
      <c r="D241" s="267"/>
    </row>
    <row r="242" spans="4:4" ht="18" customHeight="1">
      <c r="D242" s="267"/>
    </row>
    <row r="243" spans="4:4" ht="18" customHeight="1">
      <c r="D243" s="267"/>
    </row>
    <row r="244" spans="4:4" ht="18" customHeight="1">
      <c r="D244" s="267"/>
    </row>
    <row r="245" spans="4:4" ht="18" customHeight="1">
      <c r="D245" s="267"/>
    </row>
    <row r="246" spans="4:4" ht="18" customHeight="1">
      <c r="D246" s="267"/>
    </row>
    <row r="247" spans="4:4" ht="18" customHeight="1">
      <c r="D247" s="267"/>
    </row>
    <row r="248" spans="4:4" ht="18" customHeight="1">
      <c r="D248" s="267"/>
    </row>
    <row r="249" spans="4:4" ht="18" customHeight="1">
      <c r="D249" s="267"/>
    </row>
    <row r="250" spans="4:4" ht="18" customHeight="1">
      <c r="D250" s="267"/>
    </row>
    <row r="251" spans="4:4" ht="18" customHeight="1">
      <c r="D251" s="267"/>
    </row>
    <row r="252" spans="4:4" ht="18" customHeight="1">
      <c r="D252" s="267"/>
    </row>
    <row r="253" spans="4:4" ht="18" customHeight="1">
      <c r="D253" s="267"/>
    </row>
    <row r="254" spans="4:4" ht="18" customHeight="1">
      <c r="D254" s="267"/>
    </row>
    <row r="255" spans="4:4" ht="18" customHeight="1">
      <c r="D255" s="267"/>
    </row>
    <row r="256" spans="4:4" ht="18" customHeight="1">
      <c r="D256" s="267"/>
    </row>
    <row r="257" spans="4:4" ht="18" customHeight="1">
      <c r="D257" s="267"/>
    </row>
    <row r="258" spans="4:4" ht="18" customHeight="1">
      <c r="D258" s="267"/>
    </row>
    <row r="259" spans="4:4" ht="18" customHeight="1">
      <c r="D259" s="267"/>
    </row>
    <row r="260" spans="4:4" ht="18" customHeight="1">
      <c r="D260" s="267"/>
    </row>
    <row r="261" spans="4:4" ht="18" customHeight="1">
      <c r="D261" s="267"/>
    </row>
    <row r="262" spans="4:4" ht="18" customHeight="1">
      <c r="D262" s="267"/>
    </row>
    <row r="263" spans="4:4" ht="18" customHeight="1">
      <c r="D263" s="267"/>
    </row>
    <row r="264" spans="4:4" ht="18" customHeight="1">
      <c r="D264" s="267"/>
    </row>
    <row r="265" spans="4:4" ht="18" customHeight="1">
      <c r="D265" s="267"/>
    </row>
    <row r="266" spans="4:4" ht="18" customHeight="1">
      <c r="D266" s="267"/>
    </row>
    <row r="267" spans="4:4" ht="18" customHeight="1">
      <c r="D267" s="267"/>
    </row>
    <row r="268" spans="4:4" ht="18" customHeight="1">
      <c r="D268" s="267"/>
    </row>
    <row r="269" spans="4:4" ht="18" customHeight="1">
      <c r="D269" s="267"/>
    </row>
    <row r="270" spans="4:4" ht="18" customHeight="1">
      <c r="D270" s="267"/>
    </row>
    <row r="271" spans="4:4" ht="18" customHeight="1">
      <c r="D271" s="267"/>
    </row>
    <row r="272" spans="4:4" ht="18" customHeight="1">
      <c r="D272" s="267"/>
    </row>
    <row r="273" spans="4:4" ht="18" customHeight="1">
      <c r="D273" s="267"/>
    </row>
    <row r="274" spans="4:4" ht="18" customHeight="1">
      <c r="D274" s="267"/>
    </row>
    <row r="275" spans="4:4" ht="18" customHeight="1">
      <c r="D275" s="267"/>
    </row>
    <row r="276" spans="4:4" ht="18" customHeight="1">
      <c r="D276" s="267"/>
    </row>
    <row r="277" spans="4:4" ht="18" customHeight="1">
      <c r="D277" s="267"/>
    </row>
    <row r="278" spans="4:4" ht="18" customHeight="1">
      <c r="D278" s="267"/>
    </row>
    <row r="279" spans="4:4" ht="18" customHeight="1">
      <c r="D279" s="267"/>
    </row>
    <row r="280" spans="4:4" ht="18" customHeight="1">
      <c r="D280" s="267"/>
    </row>
    <row r="281" spans="4:4" ht="18" customHeight="1">
      <c r="D281" s="267"/>
    </row>
    <row r="282" spans="4:4" ht="18" customHeight="1">
      <c r="D282" s="267"/>
    </row>
    <row r="283" spans="4:4" ht="18" customHeight="1">
      <c r="D283" s="267"/>
    </row>
    <row r="284" spans="4:4" ht="18" customHeight="1">
      <c r="D284" s="267"/>
    </row>
    <row r="285" spans="4:4" ht="18" customHeight="1">
      <c r="D285" s="267"/>
    </row>
    <row r="286" spans="4:4" ht="18" customHeight="1">
      <c r="D286" s="267"/>
    </row>
    <row r="287" spans="4:4" ht="18" customHeight="1">
      <c r="D287" s="267"/>
    </row>
    <row r="288" spans="4:4" ht="18" customHeight="1">
      <c r="D288" s="267"/>
    </row>
    <row r="289" spans="4:4" ht="18" customHeight="1">
      <c r="D289" s="267"/>
    </row>
    <row r="290" spans="4:4" ht="18" customHeight="1">
      <c r="D290" s="267"/>
    </row>
    <row r="291" spans="4:4" ht="18" customHeight="1">
      <c r="D291" s="267"/>
    </row>
    <row r="292" spans="4:4" ht="18" customHeight="1">
      <c r="D292" s="267"/>
    </row>
    <row r="293" spans="4:4" ht="18" customHeight="1">
      <c r="D293" s="267"/>
    </row>
    <row r="294" spans="4:4" ht="18" customHeight="1">
      <c r="D294" s="267"/>
    </row>
    <row r="295" spans="4:4" ht="18" customHeight="1">
      <c r="D295" s="267"/>
    </row>
    <row r="296" spans="4:4" ht="18" customHeight="1">
      <c r="D296" s="267"/>
    </row>
    <row r="297" spans="4:4" ht="18" customHeight="1">
      <c r="D297" s="267"/>
    </row>
    <row r="298" spans="4:4" ht="18" customHeight="1">
      <c r="D298" s="267"/>
    </row>
    <row r="299" spans="4:4" ht="18" customHeight="1">
      <c r="D299" s="267"/>
    </row>
    <row r="300" spans="4:4" ht="18" customHeight="1">
      <c r="D300" s="267"/>
    </row>
    <row r="301" spans="4:4" ht="18" customHeight="1">
      <c r="D301" s="267"/>
    </row>
    <row r="302" spans="4:4" ht="18" customHeight="1">
      <c r="D302" s="267"/>
    </row>
    <row r="303" spans="4:4" ht="18" customHeight="1">
      <c r="D303" s="267"/>
    </row>
    <row r="304" spans="4:4" ht="18" customHeight="1">
      <c r="D304" s="267"/>
    </row>
    <row r="305" spans="4:4" ht="18" customHeight="1">
      <c r="D305" s="267"/>
    </row>
    <row r="306" spans="4:4" ht="18" customHeight="1">
      <c r="D306" s="267"/>
    </row>
    <row r="307" spans="4:4" ht="18" customHeight="1">
      <c r="D307" s="267"/>
    </row>
    <row r="308" spans="4:4" ht="18" customHeight="1">
      <c r="D308" s="267"/>
    </row>
    <row r="309" spans="4:4" ht="18" customHeight="1">
      <c r="D309" s="267"/>
    </row>
    <row r="310" spans="4:4" ht="18" customHeight="1">
      <c r="D310" s="267"/>
    </row>
    <row r="311" spans="4:4" ht="18" customHeight="1">
      <c r="D311" s="267"/>
    </row>
    <row r="312" spans="4:4" ht="18" customHeight="1">
      <c r="D312" s="267"/>
    </row>
    <row r="313" spans="4:4" ht="18" customHeight="1">
      <c r="D313" s="267"/>
    </row>
    <row r="314" spans="4:4" ht="18" customHeight="1">
      <c r="D314" s="267"/>
    </row>
    <row r="315" spans="4:4" ht="18" customHeight="1">
      <c r="D315" s="267"/>
    </row>
    <row r="316" spans="4:4" ht="18" customHeight="1">
      <c r="D316" s="267"/>
    </row>
    <row r="317" spans="4:4" ht="18" customHeight="1">
      <c r="D317" s="267"/>
    </row>
    <row r="318" spans="4:4" ht="18" customHeight="1">
      <c r="D318" s="267"/>
    </row>
    <row r="319" spans="4:4" ht="18" customHeight="1">
      <c r="D319" s="267"/>
    </row>
    <row r="320" spans="4:4" ht="18" customHeight="1">
      <c r="D320" s="267"/>
    </row>
    <row r="321" spans="4:4" ht="18" customHeight="1">
      <c r="D321" s="267"/>
    </row>
    <row r="322" spans="4:4" ht="18" customHeight="1">
      <c r="D322" s="267"/>
    </row>
    <row r="323" spans="4:4" ht="18" customHeight="1">
      <c r="D323" s="267"/>
    </row>
    <row r="324" spans="4:4" ht="18" customHeight="1">
      <c r="D324" s="267"/>
    </row>
    <row r="325" spans="4:4" ht="18" customHeight="1">
      <c r="D325" s="267"/>
    </row>
    <row r="326" spans="4:4" ht="18" customHeight="1">
      <c r="D326" s="267"/>
    </row>
    <row r="327" spans="4:4" ht="18" customHeight="1">
      <c r="D327" s="267"/>
    </row>
    <row r="328" spans="4:4" ht="18" customHeight="1">
      <c r="D328" s="267"/>
    </row>
    <row r="329" spans="4:4" ht="18" customHeight="1">
      <c r="D329" s="267"/>
    </row>
    <row r="330" spans="4:4" ht="18" customHeight="1">
      <c r="D330" s="267"/>
    </row>
    <row r="331" spans="4:4" ht="18" customHeight="1">
      <c r="D331" s="267"/>
    </row>
    <row r="332" spans="4:4" ht="18" customHeight="1">
      <c r="D332" s="267"/>
    </row>
    <row r="333" spans="4:4" ht="18" customHeight="1">
      <c r="D333" s="267"/>
    </row>
    <row r="334" spans="4:4" ht="18" customHeight="1">
      <c r="D334" s="267"/>
    </row>
    <row r="335" spans="4:4" ht="18" customHeight="1">
      <c r="D335" s="267"/>
    </row>
    <row r="336" spans="4:4" ht="18" customHeight="1">
      <c r="D336" s="267"/>
    </row>
    <row r="337" spans="4:4" ht="18" customHeight="1">
      <c r="D337" s="267"/>
    </row>
    <row r="338" spans="4:4" ht="18" customHeight="1">
      <c r="D338" s="267"/>
    </row>
    <row r="339" spans="4:4" ht="18" customHeight="1">
      <c r="D339" s="267"/>
    </row>
    <row r="340" spans="4:4" ht="18" customHeight="1">
      <c r="D340" s="267"/>
    </row>
    <row r="341" spans="4:4" ht="18" customHeight="1">
      <c r="D341" s="267"/>
    </row>
    <row r="342" spans="4:4" ht="18" customHeight="1">
      <c r="D342" s="267"/>
    </row>
    <row r="343" spans="4:4" ht="18" customHeight="1">
      <c r="D343" s="267"/>
    </row>
    <row r="344" spans="4:4" ht="18" customHeight="1">
      <c r="D344" s="267"/>
    </row>
    <row r="345" spans="4:4" ht="18" customHeight="1">
      <c r="D345" s="267"/>
    </row>
    <row r="346" spans="4:4" ht="18" customHeight="1">
      <c r="D346" s="267"/>
    </row>
    <row r="347" spans="4:4" ht="18" customHeight="1">
      <c r="D347" s="267"/>
    </row>
    <row r="348" spans="4:4" ht="18" customHeight="1">
      <c r="D348" s="267"/>
    </row>
    <row r="349" spans="4:4" ht="18" customHeight="1">
      <c r="D349" s="267"/>
    </row>
    <row r="350" spans="4:4" ht="18" customHeight="1">
      <c r="D350" s="267"/>
    </row>
    <row r="351" spans="4:4" ht="18" customHeight="1">
      <c r="D351" s="267"/>
    </row>
    <row r="352" spans="4:4" ht="18" customHeight="1">
      <c r="D352" s="267"/>
    </row>
    <row r="353" spans="4:4" ht="18" customHeight="1">
      <c r="D353" s="267"/>
    </row>
    <row r="354" spans="4:4" ht="18" customHeight="1">
      <c r="D354" s="267"/>
    </row>
    <row r="355" spans="4:4" ht="18" customHeight="1">
      <c r="D355" s="267"/>
    </row>
    <row r="356" spans="4:4" ht="18" customHeight="1">
      <c r="D356" s="267"/>
    </row>
    <row r="357" spans="4:4" ht="18" customHeight="1">
      <c r="D357" s="267"/>
    </row>
    <row r="358" spans="4:4" ht="18" customHeight="1">
      <c r="D358" s="267"/>
    </row>
    <row r="359" spans="4:4" ht="18" customHeight="1">
      <c r="D359" s="267"/>
    </row>
    <row r="360" spans="4:4" ht="18" customHeight="1">
      <c r="D360" s="267"/>
    </row>
    <row r="361" spans="4:4" ht="18" customHeight="1">
      <c r="D361" s="267"/>
    </row>
    <row r="362" spans="4:4" ht="18" customHeight="1">
      <c r="D362" s="267"/>
    </row>
    <row r="363" spans="4:4" ht="18" customHeight="1">
      <c r="D363" s="267"/>
    </row>
    <row r="364" spans="4:4" ht="18" customHeight="1">
      <c r="D364" s="267"/>
    </row>
    <row r="365" spans="4:4" ht="18" customHeight="1">
      <c r="D365" s="267"/>
    </row>
    <row r="366" spans="4:4" ht="18" customHeight="1">
      <c r="D366" s="267"/>
    </row>
    <row r="367" spans="4:4" ht="18" customHeight="1">
      <c r="D367" s="267"/>
    </row>
    <row r="368" spans="4:4" ht="18" customHeight="1">
      <c r="D368" s="267"/>
    </row>
    <row r="369" spans="4:4" ht="18" customHeight="1">
      <c r="D369" s="267"/>
    </row>
    <row r="370" spans="4:4" ht="18" customHeight="1">
      <c r="D370" s="267"/>
    </row>
    <row r="371" spans="4:4" ht="18" customHeight="1">
      <c r="D371" s="267"/>
    </row>
    <row r="372" spans="4:4" ht="18" customHeight="1">
      <c r="D372" s="267"/>
    </row>
    <row r="373" spans="4:4" ht="18" customHeight="1">
      <c r="D373" s="267"/>
    </row>
    <row r="374" spans="4:4" ht="18" customHeight="1">
      <c r="D374" s="267"/>
    </row>
    <row r="375" spans="4:4" ht="18" customHeight="1">
      <c r="D375" s="267"/>
    </row>
    <row r="376" spans="4:4" ht="18" customHeight="1">
      <c r="D376" s="267"/>
    </row>
    <row r="377" spans="4:4" ht="18" customHeight="1">
      <c r="D377" s="267"/>
    </row>
    <row r="378" spans="4:4" ht="18" customHeight="1">
      <c r="D378" s="267"/>
    </row>
    <row r="379" spans="4:4" ht="18" customHeight="1">
      <c r="D379" s="267"/>
    </row>
    <row r="380" spans="4:4" ht="18" customHeight="1">
      <c r="D380" s="267"/>
    </row>
    <row r="381" spans="4:4" ht="18" customHeight="1">
      <c r="D381" s="267"/>
    </row>
    <row r="382" spans="4:4" ht="18" customHeight="1">
      <c r="D382" s="267"/>
    </row>
    <row r="383" spans="4:4" ht="18" customHeight="1">
      <c r="D383" s="267"/>
    </row>
    <row r="384" spans="4:4" ht="18" customHeight="1">
      <c r="D384" s="267"/>
    </row>
    <row r="385" spans="4:4" ht="18" customHeight="1">
      <c r="D385" s="267"/>
    </row>
    <row r="386" spans="4:4" ht="18" customHeight="1">
      <c r="D386" s="267"/>
    </row>
    <row r="387" spans="4:4" ht="18" customHeight="1">
      <c r="D387" s="267"/>
    </row>
    <row r="388" spans="4:4" ht="18" customHeight="1">
      <c r="D388" s="267"/>
    </row>
    <row r="389" spans="4:4" ht="18" customHeight="1">
      <c r="D389" s="267"/>
    </row>
    <row r="390" spans="4:4" ht="18" customHeight="1">
      <c r="D390" s="267"/>
    </row>
    <row r="391" spans="4:4" ht="18" customHeight="1">
      <c r="D391" s="267"/>
    </row>
    <row r="392" spans="4:4" ht="18" customHeight="1">
      <c r="D392" s="267"/>
    </row>
    <row r="393" spans="4:4" ht="18" customHeight="1">
      <c r="D393" s="267"/>
    </row>
    <row r="394" spans="4:4" ht="18" customHeight="1">
      <c r="D394" s="267"/>
    </row>
    <row r="395" spans="4:4" ht="18" customHeight="1">
      <c r="D395" s="267"/>
    </row>
    <row r="396" spans="4:4" ht="18" customHeight="1">
      <c r="D396" s="267"/>
    </row>
    <row r="397" spans="4:4" ht="18" customHeight="1">
      <c r="D397" s="267"/>
    </row>
    <row r="398" spans="4:4" ht="18" customHeight="1">
      <c r="D398" s="267"/>
    </row>
    <row r="399" spans="4:4" ht="18" customHeight="1">
      <c r="D399" s="267"/>
    </row>
    <row r="400" spans="4:4" ht="18" customHeight="1">
      <c r="D400" s="267"/>
    </row>
    <row r="401" spans="4:4" ht="18" customHeight="1">
      <c r="D401" s="267"/>
    </row>
    <row r="402" spans="4:4" ht="18" customHeight="1">
      <c r="D402" s="267"/>
    </row>
    <row r="403" spans="4:4" ht="18" customHeight="1">
      <c r="D403" s="267"/>
    </row>
    <row r="404" spans="4:4" ht="18" customHeight="1">
      <c r="D404" s="267"/>
    </row>
    <row r="405" spans="4:4" ht="18" customHeight="1">
      <c r="D405" s="267"/>
    </row>
    <row r="406" spans="4:4" ht="18" customHeight="1">
      <c r="D406" s="267"/>
    </row>
    <row r="407" spans="4:4" ht="18" customHeight="1">
      <c r="D407" s="267"/>
    </row>
    <row r="408" spans="4:4" ht="18" customHeight="1">
      <c r="D408" s="267"/>
    </row>
    <row r="409" spans="4:4" ht="18" customHeight="1">
      <c r="D409" s="267"/>
    </row>
    <row r="410" spans="4:4" ht="18" customHeight="1">
      <c r="D410" s="267"/>
    </row>
    <row r="411" spans="4:4" ht="18" customHeight="1">
      <c r="D411" s="267"/>
    </row>
    <row r="412" spans="4:4" ht="18" customHeight="1">
      <c r="D412" s="267"/>
    </row>
    <row r="413" spans="4:4" ht="18" customHeight="1">
      <c r="D413" s="267"/>
    </row>
    <row r="414" spans="4:4" ht="18" customHeight="1">
      <c r="D414" s="267"/>
    </row>
    <row r="415" spans="4:4" ht="18" customHeight="1">
      <c r="D415" s="267"/>
    </row>
    <row r="416" spans="4:4" ht="18" customHeight="1">
      <c r="D416" s="267"/>
    </row>
    <row r="417" spans="4:4" ht="18" customHeight="1">
      <c r="D417" s="267"/>
    </row>
    <row r="418" spans="4:4" ht="18" customHeight="1">
      <c r="D418" s="267"/>
    </row>
    <row r="419" spans="4:4" ht="18" customHeight="1">
      <c r="D419" s="267"/>
    </row>
    <row r="420" spans="4:4" ht="18" customHeight="1">
      <c r="D420" s="267"/>
    </row>
    <row r="421" spans="4:4" ht="18" customHeight="1">
      <c r="D421" s="267"/>
    </row>
    <row r="422" spans="4:4" ht="18" customHeight="1">
      <c r="D422" s="267"/>
    </row>
    <row r="423" spans="4:4" ht="18" customHeight="1">
      <c r="D423" s="267"/>
    </row>
    <row r="424" spans="4:4" ht="18" customHeight="1">
      <c r="D424" s="267"/>
    </row>
    <row r="425" spans="4:4" ht="18" customHeight="1">
      <c r="D425" s="267"/>
    </row>
    <row r="426" spans="4:4" ht="18" customHeight="1">
      <c r="D426" s="267"/>
    </row>
    <row r="427" spans="4:4" ht="18" customHeight="1">
      <c r="D427" s="267"/>
    </row>
    <row r="428" spans="4:4" ht="18" customHeight="1">
      <c r="D428" s="267"/>
    </row>
    <row r="429" spans="4:4" ht="18" customHeight="1">
      <c r="D429" s="267"/>
    </row>
    <row r="430" spans="4:4" ht="18" customHeight="1">
      <c r="D430" s="267"/>
    </row>
    <row r="431" spans="4:4" ht="18" customHeight="1">
      <c r="D431" s="267"/>
    </row>
    <row r="432" spans="4:4" ht="18" customHeight="1">
      <c r="D432" s="267"/>
    </row>
    <row r="433" spans="4:4" ht="18" customHeight="1">
      <c r="D433" s="267"/>
    </row>
    <row r="434" spans="4:4" ht="18" customHeight="1">
      <c r="D434" s="267"/>
    </row>
    <row r="435" spans="4:4" ht="18" customHeight="1">
      <c r="D435" s="267"/>
    </row>
    <row r="436" spans="4:4" ht="18" customHeight="1">
      <c r="D436" s="267"/>
    </row>
    <row r="437" spans="4:4" ht="18" customHeight="1">
      <c r="D437" s="267"/>
    </row>
    <row r="438" spans="4:4" ht="18" customHeight="1">
      <c r="D438" s="267"/>
    </row>
    <row r="439" spans="4:4" ht="18" customHeight="1">
      <c r="D439" s="267"/>
    </row>
    <row r="440" spans="4:4" ht="18" customHeight="1">
      <c r="D440" s="267"/>
    </row>
    <row r="441" spans="4:4" ht="18" customHeight="1">
      <c r="D441" s="267"/>
    </row>
    <row r="442" spans="4:4" ht="18" customHeight="1">
      <c r="D442" s="267"/>
    </row>
    <row r="443" spans="4:4" ht="18" customHeight="1">
      <c r="D443" s="267"/>
    </row>
    <row r="444" spans="4:4" ht="18" customHeight="1">
      <c r="D444" s="267"/>
    </row>
    <row r="445" spans="4:4" ht="18" customHeight="1">
      <c r="D445" s="267"/>
    </row>
    <row r="446" spans="4:4" ht="18" customHeight="1">
      <c r="D446" s="267"/>
    </row>
    <row r="447" spans="4:4" ht="18" customHeight="1">
      <c r="D447" s="267"/>
    </row>
    <row r="448" spans="4:4" ht="18" customHeight="1">
      <c r="D448" s="267"/>
    </row>
    <row r="449" spans="4:4" ht="18" customHeight="1">
      <c r="D449" s="267"/>
    </row>
    <row r="450" spans="4:4" ht="18" customHeight="1">
      <c r="D450" s="267"/>
    </row>
    <row r="451" spans="4:4" ht="18" customHeight="1">
      <c r="D451" s="267"/>
    </row>
    <row r="452" spans="4:4" ht="18" customHeight="1">
      <c r="D452" s="267"/>
    </row>
    <row r="453" spans="4:4" ht="18" customHeight="1">
      <c r="D453" s="267"/>
    </row>
    <row r="454" spans="4:4" ht="18" customHeight="1">
      <c r="D454" s="267"/>
    </row>
    <row r="455" spans="4:4" ht="18" customHeight="1">
      <c r="D455" s="267"/>
    </row>
    <row r="456" spans="4:4" ht="18" customHeight="1">
      <c r="D456" s="267"/>
    </row>
    <row r="457" spans="4:4" ht="18" customHeight="1">
      <c r="D457" s="267"/>
    </row>
    <row r="458" spans="4:4" ht="18" customHeight="1">
      <c r="D458" s="267"/>
    </row>
    <row r="459" spans="4:4" ht="18" customHeight="1">
      <c r="D459" s="267"/>
    </row>
    <row r="460" spans="4:4" ht="18" customHeight="1">
      <c r="D460" s="267"/>
    </row>
    <row r="461" spans="4:4" ht="18" customHeight="1">
      <c r="D461" s="267"/>
    </row>
    <row r="462" spans="4:4" ht="18" customHeight="1">
      <c r="D462" s="267"/>
    </row>
    <row r="463" spans="4:4" ht="18" customHeight="1">
      <c r="D463" s="267"/>
    </row>
    <row r="464" spans="4:4" ht="18" customHeight="1">
      <c r="D464" s="267"/>
    </row>
    <row r="465" spans="4:4" ht="18" customHeight="1">
      <c r="D465" s="267"/>
    </row>
    <row r="466" spans="4:4" ht="18" customHeight="1">
      <c r="D466" s="267"/>
    </row>
    <row r="467" spans="4:4" ht="18" customHeight="1">
      <c r="D467" s="267"/>
    </row>
    <row r="468" spans="4:4" ht="18" customHeight="1">
      <c r="D468" s="267"/>
    </row>
    <row r="469" spans="4:4" ht="18" customHeight="1">
      <c r="D469" s="267"/>
    </row>
    <row r="470" spans="4:4" ht="18" customHeight="1">
      <c r="D470" s="267"/>
    </row>
    <row r="471" spans="4:4" ht="18" customHeight="1">
      <c r="D471" s="267"/>
    </row>
    <row r="472" spans="4:4" ht="18" customHeight="1">
      <c r="D472" s="267"/>
    </row>
    <row r="473" spans="4:4" ht="18" customHeight="1">
      <c r="D473" s="267"/>
    </row>
    <row r="474" spans="4:4" ht="18" customHeight="1">
      <c r="D474" s="267"/>
    </row>
    <row r="475" spans="4:4" ht="18" customHeight="1">
      <c r="D475" s="267"/>
    </row>
    <row r="476" spans="4:4" ht="18" customHeight="1">
      <c r="D476" s="267"/>
    </row>
    <row r="477" spans="4:4" ht="18" customHeight="1">
      <c r="D477" s="267"/>
    </row>
    <row r="478" spans="4:4" ht="18" customHeight="1">
      <c r="D478" s="267"/>
    </row>
    <row r="479" spans="4:4" ht="18" customHeight="1">
      <c r="D479" s="267"/>
    </row>
    <row r="480" spans="4:4" ht="18" customHeight="1">
      <c r="D480" s="267"/>
    </row>
    <row r="481" spans="4:4" ht="18" customHeight="1">
      <c r="D481" s="267"/>
    </row>
    <row r="482" spans="4:4" ht="18" customHeight="1">
      <c r="D482" s="267"/>
    </row>
    <row r="483" spans="4:4" ht="18" customHeight="1">
      <c r="D483" s="267"/>
    </row>
    <row r="484" spans="4:4" ht="18" customHeight="1">
      <c r="D484" s="267"/>
    </row>
    <row r="485" spans="4:4" ht="18" customHeight="1">
      <c r="D485" s="267"/>
    </row>
    <row r="486" spans="4:4" ht="18" customHeight="1">
      <c r="D486" s="267"/>
    </row>
    <row r="487" spans="4:4" ht="18" customHeight="1">
      <c r="D487" s="267"/>
    </row>
    <row r="488" spans="4:4" ht="18" customHeight="1">
      <c r="D488" s="267"/>
    </row>
    <row r="489" spans="4:4" ht="18" customHeight="1">
      <c r="D489" s="267"/>
    </row>
    <row r="490" spans="4:4" ht="18" customHeight="1">
      <c r="D490" s="267"/>
    </row>
    <row r="491" spans="4:4" ht="18" customHeight="1">
      <c r="D491" s="267"/>
    </row>
    <row r="492" spans="4:4" ht="18" customHeight="1">
      <c r="D492" s="267"/>
    </row>
    <row r="493" spans="4:4" ht="18" customHeight="1">
      <c r="D493" s="267"/>
    </row>
    <row r="494" spans="4:4" ht="18" customHeight="1">
      <c r="D494" s="267"/>
    </row>
    <row r="495" spans="4:4" ht="18" customHeight="1">
      <c r="D495" s="267"/>
    </row>
    <row r="496" spans="4:4" ht="18" customHeight="1">
      <c r="D496" s="267"/>
    </row>
    <row r="497" spans="4:4" ht="18" customHeight="1">
      <c r="D497" s="267"/>
    </row>
    <row r="498" spans="4:4" ht="18" customHeight="1">
      <c r="D498" s="267"/>
    </row>
    <row r="499" spans="4:4" ht="18" customHeight="1">
      <c r="D499" s="267"/>
    </row>
    <row r="500" spans="4:4" ht="18" customHeight="1">
      <c r="D500" s="267"/>
    </row>
    <row r="501" spans="4:4" ht="18" customHeight="1">
      <c r="D501" s="267"/>
    </row>
    <row r="502" spans="4:4" ht="18" customHeight="1">
      <c r="D502" s="267"/>
    </row>
    <row r="503" spans="4:4" ht="18" customHeight="1">
      <c r="D503" s="267"/>
    </row>
    <row r="504" spans="4:4" ht="18" customHeight="1">
      <c r="D504" s="267"/>
    </row>
  </sheetData>
  <mergeCells count="23">
    <mergeCell ref="B49:B51"/>
    <mergeCell ref="B13:B29"/>
    <mergeCell ref="H20:H21"/>
    <mergeCell ref="D27:D28"/>
    <mergeCell ref="B30:B41"/>
    <mergeCell ref="D30:D31"/>
    <mergeCell ref="B110:B114"/>
    <mergeCell ref="B52:B57"/>
    <mergeCell ref="B58:B68"/>
    <mergeCell ref="D67:D68"/>
    <mergeCell ref="B69:B73"/>
    <mergeCell ref="B74:B79"/>
    <mergeCell ref="B80:B84"/>
    <mergeCell ref="B85:B86"/>
    <mergeCell ref="B93:B94"/>
    <mergeCell ref="D93:D94"/>
    <mergeCell ref="B95:B104"/>
    <mergeCell ref="B105:B109"/>
    <mergeCell ref="B115:B118"/>
    <mergeCell ref="B119:B122"/>
    <mergeCell ref="B123:B126"/>
    <mergeCell ref="B134:B138"/>
    <mergeCell ref="B139:B141"/>
  </mergeCells>
  <phoneticPr fontId="4"/>
  <pageMargins left="0" right="0" top="0" bottom="0" header="0" footer="0"/>
  <pageSetup paperSize="9" scale="55"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5:J11"/>
  <sheetViews>
    <sheetView zoomScaleNormal="100" workbookViewId="0">
      <selection activeCell="E11" sqref="E11"/>
    </sheetView>
  </sheetViews>
  <sheetFormatPr defaultRowHeight="18" customHeight="1"/>
  <cols>
    <col min="1" max="1" width="9" style="2"/>
    <col min="2" max="2" width="13.75" style="2" customWidth="1"/>
    <col min="3" max="16384" width="9" style="2"/>
  </cols>
  <sheetData>
    <row r="5" spans="1:10" ht="18" customHeight="1">
      <c r="B5" s="102" t="s">
        <v>226</v>
      </c>
      <c r="G5" s="102" t="s">
        <v>227</v>
      </c>
    </row>
    <row r="6" spans="1:10" ht="18" customHeight="1" thickBot="1">
      <c r="A6" s="102"/>
      <c r="C6" s="103" t="s">
        <v>941</v>
      </c>
      <c r="D6" s="2" t="s">
        <v>228</v>
      </c>
      <c r="E6" s="2" t="s">
        <v>229</v>
      </c>
      <c r="H6" s="103" t="s">
        <v>951</v>
      </c>
      <c r="I6" s="2" t="s">
        <v>230</v>
      </c>
      <c r="J6" s="1" t="s">
        <v>231</v>
      </c>
    </row>
    <row r="7" spans="1:10" ht="18" customHeight="1" thickBot="1">
      <c r="B7" s="2" t="s">
        <v>232</v>
      </c>
      <c r="C7" s="104">
        <f>'E2.入力シート2'!G10</f>
        <v>30</v>
      </c>
      <c r="D7" s="104">
        <f>'E2.入力シート2'!G11</f>
        <v>306</v>
      </c>
      <c r="E7" s="105">
        <f>C7/D7</f>
        <v>9.8039215686274508E-2</v>
      </c>
      <c r="G7" s="103" t="s">
        <v>785</v>
      </c>
      <c r="H7" s="104">
        <f>'E2.入力シート2'!L6</f>
        <v>23.5</v>
      </c>
      <c r="I7" s="104">
        <f>'E2.入力シート2'!L7</f>
        <v>141</v>
      </c>
      <c r="J7" s="106">
        <f>H7/I7</f>
        <v>0.16666666666666666</v>
      </c>
    </row>
    <row r="8" spans="1:10" ht="18" customHeight="1" thickBot="1">
      <c r="B8" s="2" t="s">
        <v>233</v>
      </c>
      <c r="C8" s="104">
        <f>'E2.入力シート2'!G6</f>
        <v>4</v>
      </c>
      <c r="D8" s="104">
        <f>'E2.入力シート2'!G7</f>
        <v>61</v>
      </c>
      <c r="E8" s="105">
        <f>C8/D8</f>
        <v>6.5573770491803282E-2</v>
      </c>
    </row>
    <row r="9" spans="1:10" ht="18" customHeight="1" thickBot="1">
      <c r="B9" s="2" t="s">
        <v>234</v>
      </c>
      <c r="E9" s="106">
        <f>(E7+E8)/2</f>
        <v>8.1806493089038895E-2</v>
      </c>
    </row>
    <row r="10" spans="1:10" ht="18" customHeight="1">
      <c r="E10" s="107"/>
    </row>
    <row r="11" spans="1:10" ht="18" customHeight="1">
      <c r="B11" s="2" t="s">
        <v>235</v>
      </c>
    </row>
  </sheetData>
  <phoneticPr fontId="4"/>
  <pageMargins left="0" right="0" top="0" bottom="0" header="0" footer="0"/>
  <pageSetup paperSize="9" scale="7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6:J16"/>
  <sheetViews>
    <sheetView zoomScaleNormal="100" workbookViewId="0">
      <selection activeCell="E11" sqref="E11"/>
    </sheetView>
  </sheetViews>
  <sheetFormatPr defaultRowHeight="18" customHeight="1"/>
  <cols>
    <col min="1" max="1" width="2.125" style="2" customWidth="1"/>
    <col min="2" max="2" width="12.125" style="2" customWidth="1"/>
    <col min="3" max="4" width="9" style="2"/>
    <col min="5" max="5" width="15" style="2" customWidth="1"/>
    <col min="6" max="6" width="9" style="2"/>
    <col min="7" max="7" width="10" style="2" customWidth="1"/>
    <col min="8" max="8" width="17.25" style="2" customWidth="1"/>
    <col min="9" max="9" width="13.75" style="4" customWidth="1"/>
    <col min="10" max="10" width="17.75" style="2" customWidth="1"/>
    <col min="11" max="11" width="9.5" style="2" bestFit="1" customWidth="1"/>
    <col min="12" max="16384" width="9" style="2"/>
  </cols>
  <sheetData>
    <row r="6" spans="2:10" ht="18" customHeight="1" thickBot="1">
      <c r="C6" s="103" t="s">
        <v>941</v>
      </c>
      <c r="D6" s="2" t="s">
        <v>228</v>
      </c>
      <c r="E6" s="115" t="s">
        <v>944</v>
      </c>
      <c r="H6" s="103" t="s">
        <v>951</v>
      </c>
      <c r="I6" s="4" t="s">
        <v>247</v>
      </c>
      <c r="J6" s="114" t="s">
        <v>246</v>
      </c>
    </row>
    <row r="7" spans="2:10" ht="18" customHeight="1" thickBot="1">
      <c r="B7" s="103" t="s">
        <v>245</v>
      </c>
      <c r="C7" s="113">
        <f>'E2.入力シート2'!G14</f>
        <v>10106</v>
      </c>
      <c r="D7" s="113">
        <f>+'E2.入力シート2'!G15</f>
        <v>228563</v>
      </c>
      <c r="E7" s="106">
        <f>C7/D7</f>
        <v>4.4215380442153805E-2</v>
      </c>
      <c r="G7" s="2" t="s">
        <v>244</v>
      </c>
      <c r="H7" s="113">
        <f>+'E2.入力シート2'!$L$14</f>
        <v>1907548</v>
      </c>
      <c r="I7" s="113">
        <f>'E2.入力シート2'!L15</f>
        <v>3102982</v>
      </c>
      <c r="J7" s="106">
        <f>H7/I7</f>
        <v>0.61474671783465062</v>
      </c>
    </row>
    <row r="9" spans="2:10" ht="18" customHeight="1">
      <c r="H9" s="602" t="s">
        <v>243</v>
      </c>
      <c r="I9" s="603"/>
    </row>
    <row r="10" spans="2:10" ht="18" customHeight="1">
      <c r="H10" s="112" t="s">
        <v>242</v>
      </c>
      <c r="I10" s="111">
        <f>SUM(I11:I16)</f>
        <v>2202986</v>
      </c>
    </row>
    <row r="11" spans="2:10" ht="18" customHeight="1">
      <c r="H11" s="109" t="s">
        <v>241</v>
      </c>
      <c r="I11" s="108">
        <v>88258</v>
      </c>
    </row>
    <row r="12" spans="2:10" ht="18" customHeight="1">
      <c r="H12" s="109" t="s">
        <v>240</v>
      </c>
      <c r="I12" s="108">
        <v>110200</v>
      </c>
    </row>
    <row r="13" spans="2:10" ht="18" customHeight="1">
      <c r="H13" s="109" t="s">
        <v>239</v>
      </c>
      <c r="I13" s="108">
        <v>1607528</v>
      </c>
      <c r="J13" s="110"/>
    </row>
    <row r="14" spans="2:10" ht="18" customHeight="1">
      <c r="H14" s="109" t="s">
        <v>238</v>
      </c>
      <c r="I14" s="108">
        <v>129778</v>
      </c>
    </row>
    <row r="15" spans="2:10" ht="18" customHeight="1">
      <c r="H15" s="109" t="s">
        <v>237</v>
      </c>
      <c r="I15" s="108">
        <v>7108</v>
      </c>
    </row>
    <row r="16" spans="2:10" ht="18" customHeight="1">
      <c r="H16" s="109" t="s">
        <v>236</v>
      </c>
      <c r="I16" s="108">
        <v>260114</v>
      </c>
    </row>
  </sheetData>
  <mergeCells count="1">
    <mergeCell ref="H9:I9"/>
  </mergeCells>
  <phoneticPr fontId="4"/>
  <pageMargins left="0" right="0" top="0" bottom="0" header="0" footer="0"/>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6:J52"/>
  <sheetViews>
    <sheetView zoomScaleNormal="100" workbookViewId="0">
      <selection activeCell="E11" sqref="E11"/>
    </sheetView>
  </sheetViews>
  <sheetFormatPr defaultRowHeight="18" customHeight="1"/>
  <cols>
    <col min="1" max="1" width="4.625" style="2" customWidth="1"/>
    <col min="2" max="2" width="4.125" style="2" customWidth="1"/>
    <col min="3" max="4" width="9" style="2"/>
    <col min="5" max="5" width="14.375" style="4" bestFit="1" customWidth="1"/>
    <col min="6" max="6" width="13.375" style="4" bestFit="1" customWidth="1"/>
    <col min="7" max="7" width="12.375" style="4" bestFit="1" customWidth="1"/>
    <col min="8" max="8" width="13.375" style="4" bestFit="1" customWidth="1"/>
    <col min="9" max="9" width="5.875" style="2" customWidth="1"/>
    <col min="10" max="16384" width="9" style="2"/>
  </cols>
  <sheetData>
    <row r="6" spans="2:10" ht="18" customHeight="1">
      <c r="B6" s="604" t="s">
        <v>276</v>
      </c>
      <c r="C6" s="605"/>
      <c r="D6" s="605"/>
      <c r="E6" s="605"/>
      <c r="F6" s="605"/>
      <c r="G6" s="605"/>
      <c r="H6" s="606"/>
    </row>
    <row r="7" spans="2:10" ht="18" customHeight="1">
      <c r="B7" s="182"/>
      <c r="E7" s="137"/>
      <c r="F7" s="137"/>
      <c r="G7" s="137"/>
      <c r="H7" s="183" t="s">
        <v>277</v>
      </c>
    </row>
    <row r="8" spans="2:10" ht="18" customHeight="1">
      <c r="B8" s="182"/>
      <c r="C8" s="2" t="s">
        <v>278</v>
      </c>
      <c r="E8" s="137"/>
      <c r="F8" s="137"/>
      <c r="G8" s="137"/>
      <c r="H8" s="183"/>
    </row>
    <row r="9" spans="2:10" ht="18" customHeight="1" thickBot="1">
      <c r="B9" s="184" t="s">
        <v>279</v>
      </c>
      <c r="C9" s="184"/>
      <c r="D9" s="184"/>
      <c r="E9" s="185"/>
      <c r="F9" s="185"/>
      <c r="G9" s="185"/>
      <c r="H9" s="185"/>
      <c r="J9" s="103" t="s">
        <v>280</v>
      </c>
    </row>
    <row r="10" spans="2:10" ht="18" customHeight="1" thickBot="1">
      <c r="B10" s="184"/>
      <c r="C10" s="184" t="s">
        <v>281</v>
      </c>
      <c r="D10" s="184"/>
      <c r="E10" s="185">
        <v>6261171753</v>
      </c>
      <c r="F10" s="185"/>
      <c r="G10" s="185"/>
      <c r="H10" s="185"/>
      <c r="J10" s="186">
        <f>G24/F16</f>
        <v>1.434601776776839E-2</v>
      </c>
    </row>
    <row r="11" spans="2:10" ht="18" customHeight="1" thickBot="1">
      <c r="B11" s="184"/>
      <c r="C11" s="184" t="s">
        <v>282</v>
      </c>
      <c r="D11" s="184"/>
      <c r="E11" s="187">
        <v>119786788</v>
      </c>
      <c r="F11" s="185"/>
      <c r="G11" s="185"/>
      <c r="H11" s="185"/>
    </row>
    <row r="12" spans="2:10" ht="18" customHeight="1" thickBot="1">
      <c r="B12" s="184"/>
      <c r="C12" s="442" t="s">
        <v>283</v>
      </c>
      <c r="D12" s="443"/>
      <c r="E12" s="444">
        <v>2802866878</v>
      </c>
      <c r="F12" s="188"/>
      <c r="G12" s="185"/>
      <c r="H12" s="185"/>
    </row>
    <row r="13" spans="2:10" ht="18" customHeight="1">
      <c r="B13" s="184"/>
      <c r="C13" s="184" t="s">
        <v>284</v>
      </c>
      <c r="D13" s="184"/>
      <c r="E13" s="189">
        <v>235032262</v>
      </c>
      <c r="F13" s="185"/>
      <c r="G13" s="185"/>
      <c r="H13" s="185"/>
    </row>
    <row r="14" spans="2:10" ht="18" customHeight="1">
      <c r="B14" s="184"/>
      <c r="C14" s="184" t="s">
        <v>285</v>
      </c>
      <c r="D14" s="184"/>
      <c r="E14" s="185">
        <v>15703483</v>
      </c>
      <c r="F14" s="185"/>
      <c r="G14" s="185"/>
      <c r="H14" s="185"/>
    </row>
    <row r="15" spans="2:10" ht="18" customHeight="1">
      <c r="B15" s="184"/>
      <c r="C15" s="184" t="s">
        <v>286</v>
      </c>
      <c r="D15" s="184"/>
      <c r="E15" s="185">
        <v>45448606</v>
      </c>
      <c r="F15" s="185"/>
      <c r="G15" s="185"/>
      <c r="H15" s="185"/>
    </row>
    <row r="16" spans="2:10" ht="18" customHeight="1">
      <c r="B16" s="184"/>
      <c r="C16" s="184" t="s">
        <v>287</v>
      </c>
      <c r="D16" s="184"/>
      <c r="E16" s="185">
        <v>-13584369</v>
      </c>
      <c r="F16" s="190">
        <f>SUM(E10:E16)</f>
        <v>9466425401</v>
      </c>
      <c r="G16" s="185"/>
      <c r="H16" s="185"/>
    </row>
    <row r="17" spans="2:8" ht="18" customHeight="1">
      <c r="B17" s="184" t="s">
        <v>288</v>
      </c>
      <c r="C17" s="184"/>
      <c r="D17" s="184"/>
      <c r="E17" s="185"/>
      <c r="F17" s="185"/>
      <c r="G17" s="185"/>
      <c r="H17" s="185"/>
    </row>
    <row r="18" spans="2:8" ht="18" customHeight="1">
      <c r="B18" s="184"/>
      <c r="C18" s="184" t="s">
        <v>289</v>
      </c>
      <c r="D18" s="184"/>
      <c r="E18" s="185">
        <v>2198334069</v>
      </c>
      <c r="F18" s="185"/>
      <c r="G18" s="185"/>
      <c r="H18" s="185"/>
    </row>
    <row r="19" spans="2:8" ht="18" customHeight="1">
      <c r="B19" s="184"/>
      <c r="C19" s="184" t="s">
        <v>290</v>
      </c>
      <c r="D19" s="184"/>
      <c r="E19" s="185">
        <v>5307848351</v>
      </c>
      <c r="F19" s="185"/>
      <c r="G19" s="185"/>
      <c r="H19" s="185"/>
    </row>
    <row r="20" spans="2:8" ht="18" customHeight="1">
      <c r="B20" s="184"/>
      <c r="C20" s="184" t="s">
        <v>291</v>
      </c>
      <c r="D20" s="184"/>
      <c r="E20" s="185">
        <v>622073116</v>
      </c>
      <c r="F20" s="185"/>
      <c r="G20" s="185"/>
      <c r="H20" s="185"/>
    </row>
    <row r="21" spans="2:8" ht="18" customHeight="1">
      <c r="B21" s="184"/>
      <c r="C21" s="184" t="s">
        <v>292</v>
      </c>
      <c r="D21" s="184"/>
      <c r="E21" s="185">
        <v>857852839</v>
      </c>
      <c r="F21" s="185"/>
      <c r="G21" s="185"/>
      <c r="H21" s="185"/>
    </row>
    <row r="22" spans="2:8" ht="18" customHeight="1">
      <c r="B22" s="184"/>
      <c r="C22" s="184" t="s">
        <v>293</v>
      </c>
      <c r="D22" s="184"/>
      <c r="E22" s="185">
        <v>40727951</v>
      </c>
      <c r="F22" s="185"/>
      <c r="G22" s="185"/>
      <c r="H22" s="185"/>
    </row>
    <row r="23" spans="2:8" ht="18" customHeight="1">
      <c r="B23" s="184"/>
      <c r="C23" s="184" t="s">
        <v>294</v>
      </c>
      <c r="D23" s="184"/>
      <c r="E23" s="185">
        <v>303783568</v>
      </c>
      <c r="F23" s="185">
        <f>SUM(E18:E23)</f>
        <v>9330619894</v>
      </c>
      <c r="G23" s="185"/>
      <c r="H23" s="185"/>
    </row>
    <row r="24" spans="2:8" ht="18" customHeight="1">
      <c r="B24" s="184"/>
      <c r="C24" s="184" t="s">
        <v>295</v>
      </c>
      <c r="D24" s="184"/>
      <c r="E24" s="185"/>
      <c r="F24" s="185"/>
      <c r="G24" s="185">
        <v>135805507</v>
      </c>
      <c r="H24" s="185"/>
    </row>
    <row r="25" spans="2:8" ht="18" hidden="1" customHeight="1">
      <c r="B25" s="184"/>
      <c r="C25" s="184"/>
      <c r="D25" s="184"/>
      <c r="E25" s="185"/>
      <c r="F25" s="185"/>
      <c r="G25" s="185"/>
      <c r="H25" s="185"/>
    </row>
    <row r="26" spans="2:8" ht="18" hidden="1" customHeight="1">
      <c r="B26" s="191" t="s">
        <v>296</v>
      </c>
      <c r="C26" s="191"/>
      <c r="D26" s="191"/>
      <c r="E26" s="192"/>
      <c r="F26" s="192"/>
      <c r="G26" s="192"/>
      <c r="H26" s="192"/>
    </row>
    <row r="27" spans="2:8" ht="18" hidden="1" customHeight="1">
      <c r="B27" s="191"/>
      <c r="C27" s="191" t="s">
        <v>297</v>
      </c>
      <c r="D27" s="191"/>
      <c r="E27" s="192"/>
      <c r="F27" s="192"/>
      <c r="G27" s="192"/>
      <c r="H27" s="192"/>
    </row>
    <row r="28" spans="2:8" ht="18" hidden="1" customHeight="1">
      <c r="B28" s="191"/>
      <c r="C28" s="191" t="s">
        <v>298</v>
      </c>
      <c r="D28" s="191"/>
      <c r="E28" s="192"/>
      <c r="F28" s="192"/>
      <c r="G28" s="192"/>
      <c r="H28" s="192"/>
    </row>
    <row r="29" spans="2:8" ht="18" hidden="1" customHeight="1">
      <c r="B29" s="191"/>
      <c r="C29" s="191" t="s">
        <v>299</v>
      </c>
      <c r="D29" s="191"/>
      <c r="E29" s="192"/>
      <c r="F29" s="192"/>
      <c r="G29" s="192"/>
      <c r="H29" s="192"/>
    </row>
    <row r="30" spans="2:8" ht="18" hidden="1" customHeight="1">
      <c r="B30" s="191"/>
      <c r="C30" s="191" t="s">
        <v>300</v>
      </c>
      <c r="D30" s="191"/>
      <c r="E30" s="192"/>
      <c r="F30" s="192"/>
      <c r="G30" s="192"/>
      <c r="H30" s="192"/>
    </row>
    <row r="31" spans="2:8" ht="18" hidden="1" customHeight="1">
      <c r="B31" s="191"/>
      <c r="C31" s="191" t="s">
        <v>301</v>
      </c>
      <c r="D31" s="191"/>
      <c r="E31" s="192"/>
      <c r="F31" s="192"/>
      <c r="G31" s="192"/>
      <c r="H31" s="192"/>
    </row>
    <row r="32" spans="2:8" ht="18" hidden="1" customHeight="1">
      <c r="B32" s="191"/>
      <c r="C32" s="191" t="s">
        <v>302</v>
      </c>
      <c r="D32" s="191"/>
      <c r="E32" s="192"/>
      <c r="F32" s="192"/>
      <c r="G32" s="192"/>
      <c r="H32" s="192"/>
    </row>
    <row r="33" spans="2:8" ht="18" hidden="1" customHeight="1">
      <c r="B33" s="191"/>
      <c r="C33" s="191" t="s">
        <v>303</v>
      </c>
      <c r="D33" s="191"/>
      <c r="E33" s="192"/>
      <c r="F33" s="192"/>
      <c r="G33" s="192"/>
      <c r="H33" s="192"/>
    </row>
    <row r="34" spans="2:8" ht="18" hidden="1" customHeight="1">
      <c r="B34" s="191"/>
      <c r="C34" s="191"/>
      <c r="D34" s="191"/>
      <c r="E34" s="192"/>
      <c r="F34" s="192"/>
      <c r="G34" s="192"/>
      <c r="H34" s="192"/>
    </row>
    <row r="35" spans="2:8" ht="18" hidden="1" customHeight="1">
      <c r="B35" s="191" t="s">
        <v>304</v>
      </c>
      <c r="C35" s="191"/>
      <c r="D35" s="191"/>
      <c r="E35" s="192"/>
      <c r="F35" s="192"/>
      <c r="G35" s="192"/>
      <c r="H35" s="192"/>
    </row>
    <row r="36" spans="2:8" ht="18" hidden="1" customHeight="1">
      <c r="B36" s="191"/>
      <c r="C36" s="191" t="s">
        <v>305</v>
      </c>
      <c r="D36" s="191"/>
      <c r="E36" s="192"/>
      <c r="F36" s="192"/>
      <c r="G36" s="192"/>
      <c r="H36" s="192"/>
    </row>
    <row r="37" spans="2:8" ht="18" hidden="1" customHeight="1">
      <c r="B37" s="191"/>
      <c r="C37" s="191" t="s">
        <v>306</v>
      </c>
      <c r="D37" s="191"/>
      <c r="E37" s="192"/>
      <c r="F37" s="192"/>
      <c r="G37" s="192"/>
      <c r="H37" s="192"/>
    </row>
    <row r="38" spans="2:8" ht="18" hidden="1" customHeight="1">
      <c r="B38" s="191"/>
      <c r="C38" s="191" t="s">
        <v>307</v>
      </c>
      <c r="D38" s="191"/>
      <c r="E38" s="192"/>
      <c r="F38" s="192"/>
      <c r="G38" s="192"/>
      <c r="H38" s="192"/>
    </row>
    <row r="39" spans="2:8" ht="18" hidden="1" customHeight="1">
      <c r="B39" s="191"/>
      <c r="C39" s="191" t="s">
        <v>308</v>
      </c>
      <c r="D39" s="191"/>
      <c r="E39" s="192"/>
      <c r="F39" s="192"/>
      <c r="G39" s="192"/>
      <c r="H39" s="192"/>
    </row>
    <row r="40" spans="2:8" ht="18" hidden="1" customHeight="1">
      <c r="B40" s="191"/>
      <c r="C40" s="191"/>
      <c r="D40" s="191"/>
      <c r="E40" s="192"/>
      <c r="F40" s="192"/>
      <c r="G40" s="192"/>
      <c r="H40" s="192"/>
    </row>
    <row r="41" spans="2:8" ht="18" hidden="1" customHeight="1">
      <c r="B41" s="191" t="s">
        <v>309</v>
      </c>
      <c r="C41" s="191"/>
      <c r="D41" s="191"/>
      <c r="E41" s="192"/>
      <c r="F41" s="192"/>
      <c r="G41" s="192"/>
      <c r="H41" s="192"/>
    </row>
    <row r="42" spans="2:8" ht="18" hidden="1" customHeight="1">
      <c r="B42" s="191"/>
      <c r="C42" s="191" t="s">
        <v>310</v>
      </c>
      <c r="D42" s="191"/>
      <c r="E42" s="192"/>
      <c r="F42" s="192"/>
      <c r="G42" s="192"/>
      <c r="H42" s="192"/>
    </row>
    <row r="43" spans="2:8" ht="18" hidden="1" customHeight="1">
      <c r="B43" s="191"/>
      <c r="C43" s="191" t="s">
        <v>311</v>
      </c>
      <c r="D43" s="191"/>
      <c r="E43" s="192"/>
      <c r="F43" s="192"/>
      <c r="G43" s="192"/>
      <c r="H43" s="192"/>
    </row>
    <row r="44" spans="2:8" ht="18" hidden="1" customHeight="1">
      <c r="B44" s="191"/>
      <c r="C44" s="191" t="s">
        <v>312</v>
      </c>
      <c r="D44" s="191"/>
      <c r="E44" s="192"/>
      <c r="F44" s="192"/>
      <c r="G44" s="192"/>
      <c r="H44" s="192"/>
    </row>
    <row r="45" spans="2:8" ht="18" hidden="1" customHeight="1">
      <c r="B45" s="191"/>
      <c r="C45" s="191" t="s">
        <v>313</v>
      </c>
      <c r="D45" s="191"/>
      <c r="E45" s="192"/>
      <c r="F45" s="192"/>
      <c r="G45" s="192"/>
      <c r="H45" s="192"/>
    </row>
    <row r="46" spans="2:8" ht="18" hidden="1" customHeight="1">
      <c r="B46" s="191"/>
      <c r="C46" s="191"/>
      <c r="D46" s="191"/>
      <c r="E46" s="192"/>
      <c r="F46" s="192"/>
      <c r="G46" s="192"/>
      <c r="H46" s="192"/>
    </row>
    <row r="47" spans="2:8" ht="18" hidden="1" customHeight="1">
      <c r="B47" s="191"/>
      <c r="C47" s="191" t="s">
        <v>314</v>
      </c>
      <c r="D47" s="191"/>
      <c r="E47" s="192"/>
      <c r="F47" s="192"/>
      <c r="G47" s="192"/>
      <c r="H47" s="192"/>
    </row>
    <row r="48" spans="2:8" ht="18" hidden="1" customHeight="1">
      <c r="B48" s="191"/>
      <c r="C48" s="191"/>
      <c r="D48" s="191"/>
      <c r="E48" s="192"/>
      <c r="F48" s="192"/>
      <c r="G48" s="192"/>
      <c r="H48" s="192"/>
    </row>
    <row r="49" spans="2:8" ht="18" hidden="1" customHeight="1">
      <c r="B49" s="191"/>
      <c r="C49" s="191" t="s">
        <v>315</v>
      </c>
      <c r="D49" s="191"/>
      <c r="E49" s="192"/>
      <c r="F49" s="192"/>
      <c r="G49" s="192"/>
      <c r="H49" s="192"/>
    </row>
    <row r="50" spans="2:8" ht="18" hidden="1" customHeight="1">
      <c r="B50" s="191"/>
      <c r="C50" s="191" t="s">
        <v>316</v>
      </c>
      <c r="D50" s="191"/>
      <c r="E50" s="192"/>
      <c r="F50" s="192"/>
      <c r="G50" s="192"/>
      <c r="H50" s="192"/>
    </row>
    <row r="51" spans="2:8" ht="18" hidden="1" customHeight="1">
      <c r="B51" s="191"/>
      <c r="C51" s="191" t="s">
        <v>317</v>
      </c>
      <c r="D51" s="191"/>
      <c r="E51" s="192"/>
      <c r="F51" s="192"/>
      <c r="G51" s="192"/>
      <c r="H51" s="192"/>
    </row>
    <row r="52" spans="2:8" ht="18" customHeight="1">
      <c r="B52" s="193"/>
      <c r="C52" s="165"/>
      <c r="D52" s="165"/>
      <c r="E52" s="194"/>
      <c r="F52" s="194"/>
      <c r="G52" s="194"/>
      <c r="H52" s="195"/>
    </row>
  </sheetData>
  <mergeCells count="1">
    <mergeCell ref="B6:H6"/>
  </mergeCells>
  <phoneticPr fontId="4"/>
  <pageMargins left="0" right="0" top="0" bottom="0" header="0" footer="0"/>
  <pageSetup paperSize="9" scale="8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5:F15"/>
  <sheetViews>
    <sheetView zoomScaleNormal="100" workbookViewId="0">
      <selection activeCell="E11" sqref="E11"/>
    </sheetView>
  </sheetViews>
  <sheetFormatPr defaultRowHeight="18" customHeight="1"/>
  <cols>
    <col min="1" max="1" width="9" style="2"/>
    <col min="2" max="2" width="23.5" style="2" customWidth="1"/>
    <col min="3" max="3" width="9" style="2"/>
    <col min="4" max="4" width="15.625" style="4" customWidth="1"/>
    <col min="5" max="16384" width="9" style="2"/>
  </cols>
  <sheetData>
    <row r="5" spans="2:6" ht="18" customHeight="1">
      <c r="B5" s="2" t="s">
        <v>318</v>
      </c>
      <c r="D5" s="21">
        <f>'S17.損益計算書'!E12</f>
        <v>2802866878</v>
      </c>
      <c r="E5" s="2" t="s">
        <v>319</v>
      </c>
      <c r="F5" s="1"/>
    </row>
    <row r="6" spans="2:6" ht="18" customHeight="1">
      <c r="B6" s="2" t="s">
        <v>320</v>
      </c>
      <c r="D6" s="113">
        <v>228563</v>
      </c>
      <c r="E6" s="2" t="s">
        <v>321</v>
      </c>
      <c r="F6" s="1"/>
    </row>
    <row r="7" spans="2:6" ht="18" customHeight="1">
      <c r="B7" s="2" t="s">
        <v>322</v>
      </c>
      <c r="D7" s="196">
        <f>D5/D6</f>
        <v>12262.994789182851</v>
      </c>
      <c r="E7" s="2" t="s">
        <v>319</v>
      </c>
    </row>
    <row r="10" spans="2:6" ht="18" customHeight="1">
      <c r="B10" s="2" t="s">
        <v>323</v>
      </c>
      <c r="C10" s="197">
        <f>'E3.入力シート3'!G6</f>
        <v>4101</v>
      </c>
    </row>
    <row r="11" spans="2:6" ht="18" customHeight="1">
      <c r="B11" s="2" t="s">
        <v>324</v>
      </c>
      <c r="C11" s="196">
        <f>C10*10</f>
        <v>41010</v>
      </c>
    </row>
    <row r="12" spans="2:6" ht="18" customHeight="1">
      <c r="B12" s="2" t="s">
        <v>325</v>
      </c>
      <c r="C12" s="197">
        <f>'E3.入力シート3'!G7</f>
        <v>0</v>
      </c>
    </row>
    <row r="13" spans="2:6" ht="18" customHeight="1">
      <c r="B13" s="2" t="s">
        <v>326</v>
      </c>
      <c r="C13" s="196">
        <f>C11+C12</f>
        <v>41010</v>
      </c>
    </row>
    <row r="14" spans="2:6" ht="18" customHeight="1" thickBot="1"/>
    <row r="15" spans="2:6" ht="18" customHeight="1" thickBot="1">
      <c r="B15" s="2" t="s">
        <v>327</v>
      </c>
      <c r="C15" s="106">
        <f>C13/D7</f>
        <v>3.3442075696040248</v>
      </c>
    </row>
  </sheetData>
  <phoneticPr fontId="4"/>
  <pageMargins left="0" right="0" top="0" bottom="0" header="0" footer="0"/>
  <pageSetup paperSize="9" scale="8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C5:Q12"/>
  <sheetViews>
    <sheetView topLeftCell="B1" zoomScaleNormal="100" workbookViewId="0">
      <selection activeCell="E11" sqref="E11"/>
    </sheetView>
  </sheetViews>
  <sheetFormatPr defaultRowHeight="18" customHeight="1"/>
  <cols>
    <col min="1" max="2" width="3.875" style="2" customWidth="1"/>
    <col min="3" max="3" width="9" style="2"/>
    <col min="4" max="4" width="5.625" style="2" customWidth="1"/>
    <col min="5" max="5" width="9" style="2"/>
    <col min="6" max="6" width="3.5" style="2" customWidth="1"/>
    <col min="7" max="7" width="9" style="4"/>
    <col min="8" max="9" width="4.625" style="2" customWidth="1"/>
    <col min="10" max="10" width="19.75" style="2" customWidth="1"/>
    <col min="11" max="11" width="13.375" style="4" bestFit="1" customWidth="1"/>
    <col min="12" max="12" width="7.5" style="2" bestFit="1" customWidth="1"/>
    <col min="13" max="13" width="9" style="2"/>
    <col min="14" max="16" width="8.5" style="2" customWidth="1"/>
    <col min="17" max="16384" width="9" style="2"/>
  </cols>
  <sheetData>
    <row r="5" spans="3:17" ht="18" customHeight="1">
      <c r="N5" s="165"/>
      <c r="O5" s="119" t="s">
        <v>328</v>
      </c>
      <c r="P5" s="165"/>
    </row>
    <row r="6" spans="3:17" ht="18" customHeight="1" thickBot="1">
      <c r="C6" s="103" t="s">
        <v>329</v>
      </c>
      <c r="E6" s="2" t="s">
        <v>330</v>
      </c>
      <c r="G6" s="4" t="s">
        <v>331</v>
      </c>
      <c r="N6" s="2" t="s">
        <v>332</v>
      </c>
      <c r="O6" s="2" t="s">
        <v>333</v>
      </c>
      <c r="P6" s="2" t="s">
        <v>334</v>
      </c>
    </row>
    <row r="7" spans="3:17" ht="18" customHeight="1" thickBot="1">
      <c r="C7" s="198">
        <f>'S18.重みづけ（レセプト補正）'!C13</f>
        <v>41010</v>
      </c>
      <c r="D7" s="199" t="s">
        <v>335</v>
      </c>
      <c r="E7" s="107">
        <f>'S7.直接費を部門に整理'!D15</f>
        <v>0.17260569969115983</v>
      </c>
      <c r="F7" s="2" t="s">
        <v>336</v>
      </c>
      <c r="G7" s="200">
        <f>C7*E7</f>
        <v>7078.5597443344641</v>
      </c>
      <c r="J7" s="2" t="s">
        <v>337</v>
      </c>
      <c r="K7" s="21">
        <f>'S1.直接費・間接費整理'!P8</f>
        <v>2198334069</v>
      </c>
      <c r="L7" s="122">
        <f>K7/$K$12</f>
        <v>0.23458035123228319</v>
      </c>
      <c r="M7" s="196">
        <f>$G$7*L7</f>
        <v>1660.4910310446792</v>
      </c>
      <c r="N7" s="2">
        <v>1</v>
      </c>
      <c r="O7" s="2">
        <v>1</v>
      </c>
      <c r="P7" s="2">
        <v>1</v>
      </c>
      <c r="Q7" s="132">
        <f>M7*N7*O7*P7</f>
        <v>1660.4910310446792</v>
      </c>
    </row>
    <row r="8" spans="3:17" ht="18" customHeight="1">
      <c r="J8" s="2" t="s">
        <v>338</v>
      </c>
      <c r="K8" s="21">
        <f>'S1.直接費・間接費整理'!P17</f>
        <v>5307848351</v>
      </c>
      <c r="L8" s="122">
        <f>K8/$K$12</f>
        <v>0.56639113591669266</v>
      </c>
      <c r="M8" s="196">
        <f>$G$7*L8</f>
        <v>4009.2334942477705</v>
      </c>
      <c r="N8" s="107">
        <f>'S8.係数算定'!$D$5</f>
        <v>4.666666666666667</v>
      </c>
      <c r="O8" s="107">
        <f>'S8.係数算定'!$D$10</f>
        <v>1.5</v>
      </c>
      <c r="P8" s="107">
        <f>'S8.係数算定'!$D$16</f>
        <v>1.5</v>
      </c>
      <c r="Q8" s="132">
        <f>M8*N8*O8*P8</f>
        <v>42096.951689601599</v>
      </c>
    </row>
    <row r="9" spans="3:17" ht="18" customHeight="1">
      <c r="J9" s="2" t="s">
        <v>339</v>
      </c>
      <c r="K9" s="21">
        <f>'S1.直接費・間接費整理'!P26+'S1.直接費・間接費整理'!P46+'S1.直接費・間接費整理'!P54</f>
        <v>966584635</v>
      </c>
      <c r="L9" s="122">
        <f t="shared" ref="L9:L11" si="0">K9/$K$12</f>
        <v>0.10314254160523054</v>
      </c>
      <c r="M9" s="196">
        <f t="shared" ref="M9:M11" si="1">$G$7*L9</f>
        <v>730.10064293512744</v>
      </c>
      <c r="N9" s="107">
        <f>'S8.係数算定'!$D$5</f>
        <v>4.666666666666667</v>
      </c>
      <c r="O9" s="2">
        <v>1</v>
      </c>
      <c r="P9" s="2">
        <v>1</v>
      </c>
      <c r="Q9" s="132">
        <f>M9*N9*O9*P9</f>
        <v>3407.1363336972618</v>
      </c>
    </row>
    <row r="10" spans="3:17" ht="18" customHeight="1">
      <c r="J10" s="2" t="s">
        <v>340</v>
      </c>
      <c r="K10" s="21">
        <f>'S1.直接費・間接費整理'!P36</f>
        <v>857852839</v>
      </c>
      <c r="L10" s="122">
        <f t="shared" si="0"/>
        <v>9.1539963427747464E-2</v>
      </c>
      <c r="M10" s="196">
        <f t="shared" si="1"/>
        <v>647.97110011750226</v>
      </c>
      <c r="N10" s="107">
        <f>'S8.係数算定'!$D$5</f>
        <v>4.666666666666667</v>
      </c>
      <c r="O10" s="2">
        <v>1</v>
      </c>
      <c r="P10" s="2">
        <v>1</v>
      </c>
      <c r="Q10" s="132">
        <f>M10*N10*O10*P10</f>
        <v>3023.8651338816776</v>
      </c>
    </row>
    <row r="11" spans="3:17" ht="18" customHeight="1" thickBot="1">
      <c r="J11" s="2" t="s">
        <v>341</v>
      </c>
      <c r="K11" s="21">
        <f>'S1.直接費・間接費整理'!P46</f>
        <v>40727951</v>
      </c>
      <c r="L11" s="122">
        <f t="shared" si="0"/>
        <v>4.3460078180461567E-3</v>
      </c>
      <c r="M11" s="196">
        <f t="shared" si="1"/>
        <v>30.763475989384386</v>
      </c>
      <c r="N11" s="201">
        <v>1</v>
      </c>
      <c r="O11" s="2">
        <v>1</v>
      </c>
      <c r="P11" s="2">
        <v>1</v>
      </c>
      <c r="Q11" s="132">
        <f>M11*N11*O11*P11</f>
        <v>30.763475989384386</v>
      </c>
    </row>
    <row r="12" spans="3:17" ht="18" customHeight="1" thickBot="1">
      <c r="K12" s="21">
        <f>SUM(K7:K11)</f>
        <v>9371347845</v>
      </c>
      <c r="L12" s="122">
        <f>K12/$K$12</f>
        <v>1</v>
      </c>
      <c r="M12" s="196">
        <f>$G$7*L12</f>
        <v>7078.5597443344641</v>
      </c>
      <c r="Q12" s="202">
        <f>SUM(Q7:Q11)</f>
        <v>50219.207664214606</v>
      </c>
    </row>
  </sheetData>
  <phoneticPr fontId="4"/>
  <pageMargins left="0" right="0" top="0" bottom="0" header="0" footer="0"/>
  <pageSetup paperSize="9" scale="6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I47"/>
  <sheetViews>
    <sheetView topLeftCell="A5" zoomScaleNormal="100" workbookViewId="0">
      <selection activeCell="E11" sqref="E11"/>
    </sheetView>
  </sheetViews>
  <sheetFormatPr defaultRowHeight="18" customHeight="1"/>
  <cols>
    <col min="1" max="1" width="4" style="209" customWidth="1"/>
    <col min="2" max="2" width="14.25" style="209" customWidth="1"/>
    <col min="3" max="3" width="13.375" style="209" bestFit="1" customWidth="1"/>
    <col min="4" max="4" width="9.625" style="209" customWidth="1"/>
    <col min="5" max="5" width="15" style="227" customWidth="1"/>
    <col min="6" max="7" width="3" style="209" customWidth="1"/>
    <col min="8" max="8" width="15.125" style="209" customWidth="1"/>
    <col min="9" max="9" width="11.125" style="209" customWidth="1"/>
    <col min="10" max="10" width="9.375" style="209" customWidth="1"/>
    <col min="11" max="11" width="14.875" style="209" customWidth="1"/>
    <col min="12" max="12" width="4.875" style="209" customWidth="1"/>
    <col min="13" max="13" width="3.625" style="209" customWidth="1"/>
    <col min="14" max="16" width="9" style="209"/>
    <col min="17" max="35" width="9" style="2"/>
    <col min="36" max="16384" width="9" style="209"/>
  </cols>
  <sheetData>
    <row r="1" spans="1:16" s="2" customFormat="1" ht="18" customHeight="1">
      <c r="E1" s="4"/>
    </row>
    <row r="2" spans="1:16" s="2" customFormat="1" ht="18" customHeight="1">
      <c r="E2" s="4"/>
    </row>
    <row r="3" spans="1:16" s="2" customFormat="1" ht="18" customHeight="1">
      <c r="E3" s="4"/>
    </row>
    <row r="4" spans="1:16" s="2" customFormat="1" ht="18" customHeight="1">
      <c r="E4" s="4"/>
    </row>
    <row r="5" spans="1:16" s="2" customFormat="1" ht="18" customHeight="1" thickBot="1"/>
    <row r="6" spans="1:16" s="2" customFormat="1" ht="18" customHeight="1" thickBot="1">
      <c r="B6" s="203" t="s">
        <v>342</v>
      </c>
      <c r="E6" s="202">
        <f>$E$21+$K$21+$P$11</f>
        <v>98760.901621959143</v>
      </c>
    </row>
    <row r="7" spans="1:16" s="2" customFormat="1" ht="18" customHeight="1">
      <c r="B7" s="203"/>
      <c r="E7" s="132"/>
    </row>
    <row r="8" spans="1:16" s="2" customFormat="1" ht="18" customHeight="1">
      <c r="B8" s="1" t="s">
        <v>343</v>
      </c>
      <c r="C8" s="198"/>
      <c r="E8" s="137"/>
    </row>
    <row r="9" spans="1:16" s="2" customFormat="1" ht="18" customHeight="1">
      <c r="B9" s="204" t="s">
        <v>945</v>
      </c>
      <c r="E9" s="4"/>
      <c r="H9" s="204" t="s">
        <v>952</v>
      </c>
      <c r="N9" s="204" t="s">
        <v>155</v>
      </c>
    </row>
    <row r="10" spans="1:16" ht="18" customHeight="1" thickBot="1">
      <c r="A10" s="2"/>
      <c r="B10" s="205"/>
      <c r="C10" s="205"/>
      <c r="D10" s="206"/>
      <c r="E10" s="207" t="s">
        <v>344</v>
      </c>
      <c r="F10" s="206"/>
      <c r="G10" s="2"/>
      <c r="H10" s="205"/>
      <c r="I10" s="205"/>
      <c r="J10" s="607" t="s">
        <v>345</v>
      </c>
      <c r="K10" s="607"/>
      <c r="L10" s="607"/>
      <c r="M10" s="2"/>
      <c r="N10" s="208" t="s">
        <v>954</v>
      </c>
      <c r="O10" s="205"/>
      <c r="P10" s="205"/>
    </row>
    <row r="11" spans="1:16" ht="18" customHeight="1" thickBot="1">
      <c r="A11" s="2"/>
      <c r="B11" s="205"/>
      <c r="C11" s="205"/>
      <c r="D11" s="205"/>
      <c r="E11" s="210">
        <f>'S13.一次配賦'!I7</f>
        <v>2262836534.6394372</v>
      </c>
      <c r="F11" s="205"/>
      <c r="G11" s="2"/>
      <c r="H11" s="205"/>
      <c r="I11" s="205"/>
      <c r="J11" s="205"/>
      <c r="K11" s="211">
        <f>'S13.一次配賦'!I8</f>
        <v>1112103450.9995925</v>
      </c>
      <c r="L11" s="205"/>
      <c r="M11" s="2"/>
      <c r="N11" s="205"/>
      <c r="O11" s="205"/>
      <c r="P11" s="212">
        <f>'S19.補助部門の1患者'!$Q$12</f>
        <v>50219.207664214606</v>
      </c>
    </row>
    <row r="12" spans="1:16" ht="18" customHeight="1">
      <c r="A12" s="2"/>
      <c r="B12" s="608" t="s">
        <v>956</v>
      </c>
      <c r="C12" s="609"/>
      <c r="D12" s="205"/>
      <c r="E12" s="610" t="s">
        <v>346</v>
      </c>
      <c r="F12" s="205"/>
      <c r="G12" s="2"/>
      <c r="H12" s="608" t="s">
        <v>955</v>
      </c>
      <c r="I12" s="609"/>
      <c r="J12" s="205"/>
      <c r="K12" s="610" t="s">
        <v>346</v>
      </c>
      <c r="L12" s="205"/>
      <c r="M12" s="2"/>
      <c r="N12" s="2"/>
      <c r="O12" s="2"/>
      <c r="P12" s="2"/>
    </row>
    <row r="13" spans="1:16" ht="18" customHeight="1">
      <c r="A13" s="2"/>
      <c r="B13" s="213" t="s">
        <v>347</v>
      </c>
      <c r="C13" s="214">
        <f>'S15.診療科別職員人数'!E9</f>
        <v>8.1806493089038895E-2</v>
      </c>
      <c r="D13" s="205"/>
      <c r="E13" s="610"/>
      <c r="F13" s="205"/>
      <c r="G13" s="2"/>
      <c r="H13" s="213" t="s">
        <v>347</v>
      </c>
      <c r="I13" s="214">
        <f>'S15.診療科別職員人数'!J7</f>
        <v>0.16666666666666666</v>
      </c>
      <c r="J13" s="205"/>
      <c r="K13" s="610"/>
      <c r="L13" s="205"/>
      <c r="M13" s="2"/>
      <c r="N13" s="2"/>
      <c r="O13" s="2"/>
      <c r="P13" s="2"/>
    </row>
    <row r="14" spans="1:16" ht="18" customHeight="1">
      <c r="A14" s="2"/>
      <c r="B14" s="213" t="s">
        <v>348</v>
      </c>
      <c r="C14" s="214">
        <f>'S14.診療科別面積'!Y5</f>
        <v>6.5900004017261538E-2</v>
      </c>
      <c r="D14" s="205"/>
      <c r="E14" s="610"/>
      <c r="F14" s="205"/>
      <c r="G14" s="2"/>
      <c r="H14" s="213" t="s">
        <v>348</v>
      </c>
      <c r="I14" s="214">
        <f>'S14.診療科別面積'!Y6</f>
        <v>0.20005989817310577</v>
      </c>
      <c r="J14" s="205"/>
      <c r="K14" s="610"/>
      <c r="L14" s="205"/>
      <c r="M14" s="2"/>
      <c r="N14" s="2"/>
      <c r="O14" s="2"/>
      <c r="P14" s="2"/>
    </row>
    <row r="15" spans="1:16" ht="18" customHeight="1">
      <c r="A15" s="2"/>
      <c r="B15" s="213" t="s">
        <v>349</v>
      </c>
      <c r="C15" s="214">
        <f>'S16.診療科別件数'!E7</f>
        <v>4.4215380442153805E-2</v>
      </c>
      <c r="D15" s="205"/>
      <c r="E15" s="610"/>
      <c r="F15" s="205"/>
      <c r="G15" s="2"/>
      <c r="H15" s="213" t="s">
        <v>349</v>
      </c>
      <c r="I15" s="214">
        <f>'S16.診療科別件数'!J7</f>
        <v>0.61474671783465062</v>
      </c>
      <c r="J15" s="205"/>
      <c r="K15" s="610"/>
      <c r="L15" s="205"/>
      <c r="M15" s="2"/>
      <c r="N15" s="2"/>
      <c r="O15" s="2"/>
      <c r="P15" s="2"/>
    </row>
    <row r="16" spans="1:16" ht="18" customHeight="1">
      <c r="A16" s="2"/>
      <c r="B16" s="215" t="s">
        <v>350</v>
      </c>
      <c r="C16" s="216">
        <f>SUM(C13:C15)</f>
        <v>0.19192187754845424</v>
      </c>
      <c r="D16" s="205"/>
      <c r="E16" s="610"/>
      <c r="F16" s="205"/>
      <c r="G16" s="2"/>
      <c r="H16" s="215" t="s">
        <v>350</v>
      </c>
      <c r="I16" s="216">
        <f>SUM(I13:I15)</f>
        <v>0.98147328267442302</v>
      </c>
      <c r="J16" s="205"/>
      <c r="K16" s="610"/>
      <c r="L16" s="205"/>
      <c r="M16" s="2"/>
      <c r="N16" s="2"/>
      <c r="O16" s="2"/>
      <c r="P16" s="2"/>
    </row>
    <row r="17" spans="1:16" ht="18" customHeight="1">
      <c r="A17" s="2"/>
      <c r="B17" s="217" t="s">
        <v>351</v>
      </c>
      <c r="C17" s="218">
        <f>C16/3</f>
        <v>6.3973959182818077E-2</v>
      </c>
      <c r="D17" s="205"/>
      <c r="E17" s="462" t="s">
        <v>946</v>
      </c>
      <c r="F17" s="205"/>
      <c r="G17" s="2"/>
      <c r="H17" s="217" t="s">
        <v>351</v>
      </c>
      <c r="I17" s="218">
        <f>I16/3</f>
        <v>0.32715776089147436</v>
      </c>
      <c r="J17" s="205"/>
      <c r="K17" s="208" t="s">
        <v>953</v>
      </c>
      <c r="L17" s="205"/>
      <c r="M17" s="2"/>
      <c r="N17" s="2"/>
      <c r="O17" s="2"/>
      <c r="P17" s="2"/>
    </row>
    <row r="18" spans="1:16" ht="18" customHeight="1">
      <c r="A18" s="2"/>
      <c r="B18" s="205"/>
      <c r="C18" s="205"/>
      <c r="D18" s="205"/>
      <c r="E18" s="220">
        <f>E11*C17</f>
        <v>144762612.10441285</v>
      </c>
      <c r="F18" s="205"/>
      <c r="G18" s="2"/>
      <c r="H18" s="205"/>
      <c r="I18" s="205"/>
      <c r="J18" s="205"/>
      <c r="K18" s="220">
        <f>K11*I17</f>
        <v>363833274.90870816</v>
      </c>
      <c r="L18" s="205"/>
      <c r="M18" s="2"/>
      <c r="N18" s="2"/>
      <c r="O18" s="2"/>
      <c r="P18" s="2"/>
    </row>
    <row r="19" spans="1:16" ht="18" customHeight="1">
      <c r="A19" s="2"/>
      <c r="B19" s="205"/>
      <c r="C19" s="205"/>
      <c r="D19" s="205"/>
      <c r="E19" s="219"/>
      <c r="F19" s="205"/>
      <c r="G19" s="2"/>
      <c r="H19" s="205"/>
      <c r="I19" s="205"/>
      <c r="J19" s="205"/>
      <c r="K19" s="205"/>
      <c r="L19" s="205"/>
      <c r="M19" s="2"/>
      <c r="N19" s="2"/>
      <c r="O19" s="2"/>
      <c r="P19" s="2"/>
    </row>
    <row r="20" spans="1:16" ht="18" customHeight="1" thickBot="1">
      <c r="A20" s="2"/>
      <c r="B20" s="208" t="s">
        <v>947</v>
      </c>
      <c r="C20" s="221">
        <f>'S16.診療科別件数'!C7</f>
        <v>10106</v>
      </c>
      <c r="D20" s="205" t="s">
        <v>352</v>
      </c>
      <c r="E20" s="222">
        <f>E18/C20</f>
        <v>14324.422333704022</v>
      </c>
      <c r="F20" s="205"/>
      <c r="G20" s="2"/>
      <c r="H20" s="205" t="s">
        <v>353</v>
      </c>
      <c r="I20" s="211">
        <f>'S16.診療科別件数'!H7</f>
        <v>1907548</v>
      </c>
      <c r="J20" s="205" t="s">
        <v>354</v>
      </c>
      <c r="K20" s="222">
        <f>K18/I20</f>
        <v>190.73348346081366</v>
      </c>
      <c r="L20" s="205"/>
      <c r="M20" s="2"/>
      <c r="N20" s="2"/>
      <c r="O20" s="2"/>
      <c r="P20" s="2"/>
    </row>
    <row r="21" spans="1:16" ht="18" customHeight="1" thickBot="1">
      <c r="A21" s="2"/>
      <c r="B21" s="205" t="s">
        <v>355</v>
      </c>
      <c r="C21" s="223">
        <f>'S18.重みづけ（レセプト補正）'!C15</f>
        <v>3.3442075696040248</v>
      </c>
      <c r="D21" s="224" t="s">
        <v>356</v>
      </c>
      <c r="E21" s="225">
        <f>E20*C21</f>
        <v>47903.841598577943</v>
      </c>
      <c r="F21" s="205"/>
      <c r="G21" s="2"/>
      <c r="H21" s="205" t="s">
        <v>355</v>
      </c>
      <c r="I21" s="223">
        <f>'S18.重みづけ（レセプト補正）'!C15</f>
        <v>3.3442075696040248</v>
      </c>
      <c r="J21" s="224" t="s">
        <v>356</v>
      </c>
      <c r="K21" s="225">
        <f>K20*I21</f>
        <v>637.85235916659713</v>
      </c>
      <c r="L21" s="205"/>
      <c r="M21" s="2"/>
      <c r="N21" s="2"/>
      <c r="O21" s="2"/>
      <c r="P21" s="2"/>
    </row>
    <row r="22" spans="1:16" ht="18" customHeight="1">
      <c r="A22" s="2"/>
      <c r="B22" s="205"/>
      <c r="C22" s="205"/>
      <c r="D22" s="205"/>
      <c r="E22" s="219"/>
      <c r="F22" s="205"/>
      <c r="G22" s="2"/>
      <c r="H22" s="205"/>
      <c r="I22" s="205"/>
      <c r="J22" s="226"/>
      <c r="K22" s="226"/>
      <c r="L22" s="205"/>
      <c r="M22" s="2"/>
      <c r="N22" s="2"/>
      <c r="O22" s="2"/>
      <c r="P22" s="2"/>
    </row>
    <row r="23" spans="1:16" ht="18" customHeight="1">
      <c r="A23" s="2"/>
      <c r="B23" s="2"/>
      <c r="C23" s="2"/>
      <c r="D23" s="2"/>
      <c r="E23" s="137"/>
      <c r="F23" s="2"/>
      <c r="G23" s="2"/>
      <c r="H23" s="205"/>
      <c r="I23" s="205"/>
      <c r="J23" s="205"/>
      <c r="K23" s="205"/>
      <c r="L23" s="205"/>
      <c r="M23" s="2"/>
      <c r="N23" s="2"/>
      <c r="O23" s="2"/>
      <c r="P23" s="2"/>
    </row>
    <row r="24" spans="1:16" s="2" customFormat="1" ht="18" customHeight="1">
      <c r="E24" s="137"/>
    </row>
    <row r="25" spans="1:16" s="2" customFormat="1" ht="18" customHeight="1">
      <c r="E25" s="4"/>
    </row>
    <row r="26" spans="1:16" s="2" customFormat="1" ht="18" customHeight="1">
      <c r="E26" s="4"/>
    </row>
    <row r="27" spans="1:16" s="2" customFormat="1" ht="18" customHeight="1">
      <c r="E27" s="4"/>
    </row>
    <row r="28" spans="1:16" s="2" customFormat="1" ht="18" customHeight="1">
      <c r="E28" s="4"/>
    </row>
    <row r="29" spans="1:16" s="2" customFormat="1" ht="18" customHeight="1">
      <c r="E29" s="4"/>
    </row>
    <row r="30" spans="1:16" s="2" customFormat="1" ht="18" customHeight="1">
      <c r="E30" s="4"/>
    </row>
    <row r="31" spans="1:16" s="2" customFormat="1" ht="18" customHeight="1">
      <c r="E31" s="4"/>
    </row>
    <row r="32" spans="1:16" s="2" customFormat="1" ht="18" customHeight="1">
      <c r="E32" s="4"/>
    </row>
    <row r="33" spans="5:5" s="2" customFormat="1" ht="18" customHeight="1">
      <c r="E33" s="4"/>
    </row>
    <row r="34" spans="5:5" s="2" customFormat="1" ht="18" customHeight="1">
      <c r="E34" s="4"/>
    </row>
    <row r="35" spans="5:5" s="2" customFormat="1" ht="18" customHeight="1">
      <c r="E35" s="4"/>
    </row>
    <row r="36" spans="5:5" s="2" customFormat="1" ht="18" customHeight="1">
      <c r="E36" s="4"/>
    </row>
    <row r="37" spans="5:5" s="2" customFormat="1" ht="18" customHeight="1">
      <c r="E37" s="4"/>
    </row>
    <row r="38" spans="5:5" s="2" customFormat="1" ht="18" customHeight="1">
      <c r="E38" s="4"/>
    </row>
    <row r="39" spans="5:5" s="2" customFormat="1" ht="18" customHeight="1">
      <c r="E39" s="4"/>
    </row>
    <row r="40" spans="5:5" s="2" customFormat="1" ht="18" customHeight="1">
      <c r="E40" s="4"/>
    </row>
    <row r="41" spans="5:5" s="2" customFormat="1" ht="18" customHeight="1">
      <c r="E41" s="4"/>
    </row>
    <row r="42" spans="5:5" s="2" customFormat="1" ht="18" customHeight="1">
      <c r="E42" s="4"/>
    </row>
    <row r="43" spans="5:5" s="2" customFormat="1" ht="18" customHeight="1">
      <c r="E43" s="4"/>
    </row>
    <row r="44" spans="5:5" s="2" customFormat="1" ht="18" customHeight="1">
      <c r="E44" s="4"/>
    </row>
    <row r="45" spans="5:5" s="2" customFormat="1" ht="18" customHeight="1">
      <c r="E45" s="4"/>
    </row>
    <row r="46" spans="5:5" s="2" customFormat="1" ht="18" customHeight="1">
      <c r="E46" s="4"/>
    </row>
    <row r="47" spans="5:5" s="2" customFormat="1" ht="18" customHeight="1">
      <c r="E47" s="4"/>
    </row>
  </sheetData>
  <mergeCells count="5">
    <mergeCell ref="J10:L10"/>
    <mergeCell ref="B12:C12"/>
    <mergeCell ref="E12:E16"/>
    <mergeCell ref="H12:I12"/>
    <mergeCell ref="K12:K16"/>
  </mergeCells>
  <phoneticPr fontId="4"/>
  <pageMargins left="0" right="0" top="0" bottom="0" header="0" footer="0"/>
  <pageSetup paperSize="9" scale="63"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6:K18"/>
  <sheetViews>
    <sheetView zoomScaleNormal="100" workbookViewId="0">
      <selection activeCell="E11" sqref="E11"/>
    </sheetView>
  </sheetViews>
  <sheetFormatPr defaultRowHeight="18" customHeight="1"/>
  <cols>
    <col min="1" max="1" width="2.375" style="2" customWidth="1"/>
    <col min="2" max="2" width="11.75" style="2" customWidth="1"/>
    <col min="3" max="4" width="9" style="2"/>
    <col min="5" max="5" width="6.25" style="2" customWidth="1"/>
    <col min="6" max="6" width="11" style="2" customWidth="1"/>
    <col min="7" max="7" width="9" style="2"/>
    <col min="8" max="8" width="17" style="2" customWidth="1"/>
    <col min="9" max="9" width="13.125" style="2" customWidth="1"/>
    <col min="10" max="16384" width="9" style="2"/>
  </cols>
  <sheetData>
    <row r="6" spans="2:11" ht="18" customHeight="1">
      <c r="B6" s="102" t="s">
        <v>357</v>
      </c>
    </row>
    <row r="7" spans="2:11" ht="18" customHeight="1">
      <c r="B7" s="2" t="s">
        <v>358</v>
      </c>
      <c r="F7" s="103" t="s">
        <v>782</v>
      </c>
      <c r="H7" s="103" t="s">
        <v>598</v>
      </c>
      <c r="I7" s="103" t="s">
        <v>598</v>
      </c>
      <c r="K7" s="2" t="s">
        <v>359</v>
      </c>
    </row>
    <row r="8" spans="2:11" ht="18" customHeight="1">
      <c r="B8" s="59">
        <f>+'E3.入力シート3'!G10</f>
        <v>0</v>
      </c>
      <c r="F8" s="2">
        <v>12</v>
      </c>
      <c r="H8" s="450">
        <f t="shared" ref="H8:H13" si="0">I8</f>
        <v>80</v>
      </c>
      <c r="I8" s="448">
        <f>'E3.入力シート3'!G13</f>
        <v>80</v>
      </c>
      <c r="J8" s="448" t="s">
        <v>948</v>
      </c>
      <c r="K8" s="448">
        <f>'E3.入力シート3'!G14</f>
        <v>100</v>
      </c>
    </row>
    <row r="9" spans="2:11" ht="18" customHeight="1">
      <c r="B9" s="59">
        <f>+'E3.入力シート3'!G17</f>
        <v>0</v>
      </c>
      <c r="F9" s="2">
        <v>1</v>
      </c>
      <c r="H9" s="450">
        <f t="shared" si="0"/>
        <v>0</v>
      </c>
      <c r="I9" s="448">
        <f>'E3.入力シート3'!G20</f>
        <v>0</v>
      </c>
      <c r="J9" s="448" t="s">
        <v>934</v>
      </c>
      <c r="K9" s="448">
        <f>'E3.入力シート3'!G21</f>
        <v>0</v>
      </c>
    </row>
    <row r="10" spans="2:11" ht="18" customHeight="1" thickBot="1">
      <c r="B10" s="59">
        <f>+'E3.入力シート3'!G24</f>
        <v>0</v>
      </c>
      <c r="F10" s="2">
        <v>1</v>
      </c>
      <c r="H10" s="450">
        <f>I10</f>
        <v>0</v>
      </c>
      <c r="I10" s="448">
        <f>'E3.入力シート3'!G27</f>
        <v>0</v>
      </c>
      <c r="J10" s="448" t="s">
        <v>934</v>
      </c>
      <c r="K10" s="448">
        <f>'E3.入力シート3'!G28</f>
        <v>0</v>
      </c>
    </row>
    <row r="11" spans="2:11" ht="18" hidden="1" customHeight="1">
      <c r="B11" s="59">
        <f>+'E3.入力シート3'!G31</f>
        <v>0</v>
      </c>
      <c r="H11" s="450">
        <f t="shared" si="0"/>
        <v>0</v>
      </c>
      <c r="I11" s="448">
        <f>'E3.入力シート3'!G41</f>
        <v>0</v>
      </c>
      <c r="J11" s="448"/>
      <c r="K11" s="448">
        <f>'E3.入力シート3'!G42</f>
        <v>0</v>
      </c>
    </row>
    <row r="12" spans="2:11" ht="18" hidden="1" customHeight="1">
      <c r="B12" s="59">
        <f>+'E3.入力シート3'!G38</f>
        <v>0</v>
      </c>
      <c r="H12" s="450">
        <f t="shared" si="0"/>
        <v>0</v>
      </c>
      <c r="I12" s="448">
        <f>'E3.入力シート3'!G48</f>
        <v>0</v>
      </c>
      <c r="J12" s="448"/>
      <c r="K12" s="448">
        <f>'E3.入力シート3'!G49</f>
        <v>0</v>
      </c>
    </row>
    <row r="13" spans="2:11" ht="18" hidden="1" customHeight="1" thickBot="1">
      <c r="B13" s="59">
        <f>+'E3.入力シート3'!G45</f>
        <v>0</v>
      </c>
      <c r="H13" s="450">
        <f t="shared" si="0"/>
        <v>0</v>
      </c>
      <c r="I13" s="448">
        <f>'E3.入力シート3'!G55</f>
        <v>0</v>
      </c>
      <c r="J13" s="448"/>
      <c r="K13" s="448">
        <f>'E3.入力シート3'!G56</f>
        <v>0</v>
      </c>
    </row>
    <row r="14" spans="2:11" ht="18" customHeight="1" thickBot="1">
      <c r="F14" s="103"/>
      <c r="G14" s="103" t="s">
        <v>783</v>
      </c>
      <c r="H14" s="106">
        <f>+(H8*F8)+(H9*F9)+(H10*F10)</f>
        <v>960</v>
      </c>
      <c r="I14" s="449"/>
      <c r="J14" s="449"/>
    </row>
    <row r="16" spans="2:11" ht="18" customHeight="1">
      <c r="B16" s="102" t="s">
        <v>360</v>
      </c>
      <c r="F16" s="4"/>
    </row>
    <row r="17" spans="2:6" ht="18" customHeight="1" thickBot="1">
      <c r="B17" s="2" t="s">
        <v>361</v>
      </c>
      <c r="D17" s="2" t="s">
        <v>362</v>
      </c>
      <c r="F17" s="4"/>
    </row>
    <row r="18" spans="2:6" ht="18" customHeight="1" thickBot="1">
      <c r="B18" s="198">
        <f>'S18.重みづけ（レセプト補正）'!C13</f>
        <v>41010</v>
      </c>
      <c r="D18" s="107">
        <f>'S17.損益計算書'!J10</f>
        <v>1.434601776776839E-2</v>
      </c>
      <c r="F18" s="143">
        <f>B18*D18</f>
        <v>588.33018865618169</v>
      </c>
    </row>
  </sheetData>
  <phoneticPr fontId="4"/>
  <pageMargins left="0" right="0" top="0" bottom="0" header="0" footer="0"/>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K16"/>
  <sheetViews>
    <sheetView zoomScaleNormal="100" workbookViewId="0"/>
  </sheetViews>
  <sheetFormatPr defaultRowHeight="18.75"/>
  <cols>
    <col min="1" max="1" width="4.875" style="59" customWidth="1"/>
    <col min="2" max="2" width="3.75" style="59" customWidth="1"/>
    <col min="3" max="3" width="15.125" style="59" customWidth="1"/>
    <col min="4" max="4" width="9" style="98"/>
    <col min="5" max="5" width="4.875" style="59" customWidth="1"/>
    <col min="6" max="6" width="3.25" style="59" customWidth="1"/>
    <col min="7" max="7" width="9" style="59" bestFit="1" customWidth="1"/>
    <col min="8" max="8" width="19" style="59" customWidth="1"/>
    <col min="9" max="10" width="14.375" style="59" customWidth="1"/>
    <col min="11" max="11" width="15.875" style="327" customWidth="1"/>
    <col min="12" max="16384" width="9" style="59"/>
  </cols>
  <sheetData>
    <row r="2" spans="3:11">
      <c r="I2" s="59" t="s">
        <v>225</v>
      </c>
    </row>
    <row r="4" spans="3:11" ht="19.5" thickBot="1">
      <c r="I4" s="478" t="s">
        <v>577</v>
      </c>
      <c r="J4" s="478"/>
    </row>
    <row r="5" spans="3:11" ht="19.5" thickBot="1">
      <c r="C5" s="59" t="s">
        <v>578</v>
      </c>
      <c r="D5" s="328">
        <f>K7</f>
        <v>4.666666666666667</v>
      </c>
      <c r="G5" s="320"/>
      <c r="H5" s="321" t="s">
        <v>579</v>
      </c>
      <c r="I5" s="321" t="s">
        <v>580</v>
      </c>
      <c r="J5" s="321" t="s">
        <v>581</v>
      </c>
      <c r="K5" s="329" t="s">
        <v>582</v>
      </c>
    </row>
    <row r="6" spans="3:11">
      <c r="G6" s="452" t="s">
        <v>957</v>
      </c>
      <c r="H6" s="452" t="s">
        <v>940</v>
      </c>
      <c r="I6" s="453">
        <v>15</v>
      </c>
      <c r="J6" s="454">
        <v>70</v>
      </c>
      <c r="K6" s="455">
        <f t="shared" ref="K6" si="0">J6/I6</f>
        <v>4.666666666666667</v>
      </c>
    </row>
    <row r="7" spans="3:11">
      <c r="I7" s="96"/>
      <c r="J7" s="97" t="s">
        <v>583</v>
      </c>
      <c r="K7" s="330">
        <f>AVERAGE(K6:K6)</f>
        <v>4.666666666666667</v>
      </c>
    </row>
    <row r="8" spans="3:11">
      <c r="J8" s="69"/>
      <c r="K8" s="330"/>
    </row>
    <row r="9" spans="3:11" ht="19.5" thickBot="1"/>
    <row r="10" spans="3:11" ht="19.5" thickBot="1">
      <c r="C10" s="59" t="s">
        <v>584</v>
      </c>
      <c r="D10" s="328">
        <f>K13</f>
        <v>1.5</v>
      </c>
      <c r="I10" s="478" t="s">
        <v>585</v>
      </c>
      <c r="J10" s="478"/>
    </row>
    <row r="11" spans="3:11">
      <c r="G11" s="320"/>
      <c r="H11" s="321" t="s">
        <v>579</v>
      </c>
      <c r="I11" s="321" t="s">
        <v>580</v>
      </c>
      <c r="J11" s="321" t="s">
        <v>581</v>
      </c>
      <c r="K11" s="329" t="s">
        <v>582</v>
      </c>
    </row>
    <row r="12" spans="3:11">
      <c r="G12" s="452" t="s">
        <v>958</v>
      </c>
      <c r="H12" s="452" t="s">
        <v>940</v>
      </c>
      <c r="I12" s="456">
        <v>3</v>
      </c>
      <c r="J12" s="457">
        <v>4.5</v>
      </c>
      <c r="K12" s="455">
        <f t="shared" ref="K12" si="1">J12/I12</f>
        <v>1.5</v>
      </c>
    </row>
    <row r="13" spans="3:11">
      <c r="I13" s="327"/>
      <c r="J13" s="331" t="s">
        <v>583</v>
      </c>
      <c r="K13" s="330">
        <f>AVERAGE(K12:K12)</f>
        <v>1.5</v>
      </c>
    </row>
    <row r="15" spans="3:11" ht="19.5" thickBot="1"/>
    <row r="16" spans="3:11" ht="19.5" thickBot="1">
      <c r="C16" s="59" t="s">
        <v>586</v>
      </c>
      <c r="D16" s="332">
        <v>1.5</v>
      </c>
    </row>
  </sheetData>
  <mergeCells count="2">
    <mergeCell ref="I4:J4"/>
    <mergeCell ref="I10:J10"/>
  </mergeCells>
  <phoneticPr fontId="4"/>
  <pageMargins left="0.7" right="0.7" top="0.75" bottom="0.75" header="0.3" footer="0.3"/>
  <pageSetup paperSize="9" scale="84"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5:J8"/>
  <sheetViews>
    <sheetView zoomScaleNormal="100" workbookViewId="0">
      <selection activeCell="E11" sqref="E11"/>
    </sheetView>
  </sheetViews>
  <sheetFormatPr defaultRowHeight="18" customHeight="1"/>
  <cols>
    <col min="1" max="7" width="9" style="2"/>
    <col min="8" max="8" width="9.375" style="2" bestFit="1" customWidth="1"/>
    <col min="9" max="16384" width="9" style="2"/>
  </cols>
  <sheetData>
    <row r="5" spans="2:10" ht="18" customHeight="1">
      <c r="B5" s="2" t="s">
        <v>363</v>
      </c>
      <c r="H5" s="199" t="s">
        <v>364</v>
      </c>
    </row>
    <row r="6" spans="2:10" ht="18" customHeight="1">
      <c r="B6" s="198">
        <f>'S21.診療材料費・利益'!B18</f>
        <v>41010</v>
      </c>
      <c r="C6" s="199" t="s">
        <v>274</v>
      </c>
      <c r="D6" s="107">
        <f>'S21.診療材料費・利益'!$H$14</f>
        <v>960</v>
      </c>
      <c r="E6" s="199" t="s">
        <v>274</v>
      </c>
      <c r="F6" s="198">
        <f>'S21.診療材料費・利益'!F18</f>
        <v>588.33018865618169</v>
      </c>
      <c r="G6" s="2" t="s">
        <v>365</v>
      </c>
      <c r="H6" s="132">
        <f>B6-D6-F6</f>
        <v>39461.669811343818</v>
      </c>
    </row>
    <row r="7" spans="2:10" ht="18" customHeight="1" thickBot="1">
      <c r="D7" s="228"/>
      <c r="F7" s="2" t="s">
        <v>366</v>
      </c>
      <c r="H7" s="199" t="s">
        <v>367</v>
      </c>
      <c r="I7" s="2" t="s">
        <v>368</v>
      </c>
      <c r="J7" s="451">
        <f>'S2.直間比'!H9</f>
        <v>0.32266955694355681</v>
      </c>
    </row>
    <row r="8" spans="2:10" ht="18" customHeight="1" thickBot="1">
      <c r="G8" s="2" t="s">
        <v>369</v>
      </c>
      <c r="H8" s="229">
        <f>H6*'S2.直間比'!H9</f>
        <v>12733.079514279241</v>
      </c>
    </row>
  </sheetData>
  <phoneticPr fontId="4"/>
  <pageMargins left="0" right="0" top="0" bottom="0" header="0" footer="0"/>
  <pageSetup paperSize="9" scale="8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5:J16"/>
  <sheetViews>
    <sheetView zoomScaleNormal="100" workbookViewId="0">
      <selection activeCell="E11" sqref="E11"/>
    </sheetView>
  </sheetViews>
  <sheetFormatPr defaultRowHeight="18" customHeight="1"/>
  <cols>
    <col min="1" max="1" width="9" style="2"/>
    <col min="2" max="2" width="19.25" style="181" customWidth="1"/>
    <col min="3" max="3" width="9" style="2"/>
    <col min="4" max="4" width="9" style="231"/>
    <col min="5" max="5" width="9" style="2"/>
    <col min="6" max="6" width="19.25" style="181" customWidth="1"/>
    <col min="7" max="7" width="9" style="2"/>
    <col min="8" max="8" width="9" style="233"/>
    <col min="9" max="9" width="9" style="234"/>
    <col min="10" max="10" width="9" style="181"/>
    <col min="11" max="16384" width="9" style="2"/>
  </cols>
  <sheetData>
    <row r="5" spans="2:10" ht="18" customHeight="1" thickBot="1">
      <c r="B5" s="230" t="s">
        <v>370</v>
      </c>
      <c r="F5" s="232" t="s">
        <v>371</v>
      </c>
    </row>
    <row r="6" spans="2:10" ht="18" customHeight="1">
      <c r="E6" s="2" t="s">
        <v>372</v>
      </c>
      <c r="F6" s="235">
        <f>'S20.二次配賦・1患者集約'!E6</f>
        <v>98760.901621959143</v>
      </c>
    </row>
    <row r="7" spans="2:10" ht="18" customHeight="1">
      <c r="E7" s="2" t="s">
        <v>369</v>
      </c>
      <c r="F7" s="235">
        <f>'S22.間接費'!H8</f>
        <v>12733.079514279241</v>
      </c>
    </row>
    <row r="8" spans="2:10" ht="18" customHeight="1">
      <c r="E8" s="2" t="s">
        <v>373</v>
      </c>
      <c r="F8" s="235">
        <f>'S21.診療材料費・利益'!H14</f>
        <v>960</v>
      </c>
    </row>
    <row r="9" spans="2:10" ht="18" customHeight="1">
      <c r="E9" s="2" t="s">
        <v>366</v>
      </c>
      <c r="F9" s="236">
        <f>J9+J10</f>
        <v>588.33018865618169</v>
      </c>
      <c r="I9" s="234" t="s">
        <v>374</v>
      </c>
      <c r="J9" s="235">
        <f>'S21.診療材料費・利益'!F18</f>
        <v>588.33018865618169</v>
      </c>
    </row>
    <row r="10" spans="2:10" ht="18" customHeight="1" thickBot="1">
      <c r="E10" s="103" t="s">
        <v>375</v>
      </c>
      <c r="F10" s="236">
        <f>H10-J10</f>
        <v>0</v>
      </c>
      <c r="G10" s="237" t="s">
        <v>376</v>
      </c>
      <c r="H10" s="238"/>
      <c r="I10" s="234" t="s">
        <v>377</v>
      </c>
      <c r="J10" s="235">
        <f>H10*0.2</f>
        <v>0</v>
      </c>
    </row>
    <row r="11" spans="2:10" ht="18" customHeight="1" thickTop="1" thickBot="1">
      <c r="B11" s="239">
        <f>'S18.重みづけ（レセプト補正）'!C13</f>
        <v>41010</v>
      </c>
      <c r="E11" s="240" t="s">
        <v>378</v>
      </c>
      <c r="F11" s="241">
        <f>SUM(F6:F10)</f>
        <v>113042.31132489456</v>
      </c>
      <c r="I11" s="234" t="s">
        <v>379</v>
      </c>
      <c r="J11" s="242">
        <f>F9/F11</f>
        <v>5.2045130868322723E-3</v>
      </c>
    </row>
    <row r="12" spans="2:10" ht="18" customHeight="1" thickTop="1" thickBot="1">
      <c r="E12" s="240" t="s">
        <v>380</v>
      </c>
      <c r="F12" s="241">
        <f>SUM(F6:F9)</f>
        <v>113042.31132489456</v>
      </c>
      <c r="I12" s="234" t="s">
        <v>379</v>
      </c>
      <c r="J12" s="242">
        <f>F9/F12</f>
        <v>5.2045130868322723E-3</v>
      </c>
    </row>
    <row r="13" spans="2:10" ht="18" customHeight="1" thickTop="1"/>
    <row r="14" spans="2:10" ht="18" customHeight="1" thickBot="1"/>
    <row r="15" spans="2:10" s="203" customFormat="1" ht="18" customHeight="1" thickBot="1">
      <c r="B15" s="243"/>
      <c r="C15" s="244" t="s">
        <v>381</v>
      </c>
      <c r="D15" s="245">
        <f>F11/B11</f>
        <v>2.7564572378662415</v>
      </c>
      <c r="E15" s="203" t="s">
        <v>382</v>
      </c>
      <c r="F15" s="243"/>
      <c r="H15" s="246"/>
      <c r="I15" s="247"/>
      <c r="J15" s="243"/>
    </row>
    <row r="16" spans="2:10" s="203" customFormat="1" ht="18" customHeight="1" thickBot="1">
      <c r="B16" s="243"/>
      <c r="C16" s="244" t="s">
        <v>383</v>
      </c>
      <c r="D16" s="245">
        <f>F12/B11</f>
        <v>2.7564572378662415</v>
      </c>
      <c r="E16" s="203" t="s">
        <v>382</v>
      </c>
      <c r="F16" s="243"/>
      <c r="H16" s="246"/>
      <c r="I16" s="247"/>
      <c r="J16" s="243"/>
    </row>
  </sheetData>
  <phoneticPr fontId="4"/>
  <pageMargins left="0" right="0" top="0" bottom="0" header="0" footer="0"/>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L23"/>
  <sheetViews>
    <sheetView zoomScaleNormal="100" workbookViewId="0"/>
  </sheetViews>
  <sheetFormatPr defaultRowHeight="18.75"/>
  <cols>
    <col min="1" max="1" width="4.875" style="59" customWidth="1"/>
    <col min="2" max="2" width="3.75" style="59" customWidth="1"/>
    <col min="3" max="3" width="15.125" style="59" customWidth="1"/>
    <col min="4" max="4" width="12.375" style="98" customWidth="1"/>
    <col min="5" max="5" width="3.875" style="59" customWidth="1"/>
    <col min="6" max="6" width="6.75" style="69" customWidth="1"/>
    <col min="7" max="7" width="19" style="96" customWidth="1"/>
    <col min="8" max="8" width="4" style="96" customWidth="1"/>
    <col min="9" max="9" width="12.375" style="96" customWidth="1"/>
    <col min="10" max="10" width="3.875" style="96" customWidth="1"/>
    <col min="11" max="11" width="8.875" style="97" customWidth="1"/>
    <col min="12" max="12" width="19" style="96" customWidth="1"/>
    <col min="13" max="13" width="4.125" style="59" customWidth="1"/>
    <col min="14" max="16384" width="9" style="59"/>
  </cols>
  <sheetData>
    <row r="2" spans="3:12">
      <c r="H2" s="96" t="s">
        <v>225</v>
      </c>
    </row>
    <row r="5" spans="3:12" ht="19.5" thickBot="1">
      <c r="C5" s="59" t="s">
        <v>224</v>
      </c>
      <c r="D5" s="98" t="s">
        <v>201</v>
      </c>
      <c r="G5" s="96" t="s">
        <v>223</v>
      </c>
      <c r="I5" s="96" t="s">
        <v>200</v>
      </c>
      <c r="L5" s="96" t="s">
        <v>222</v>
      </c>
    </row>
    <row r="6" spans="3:12" ht="19.5" thickBot="1">
      <c r="C6" s="69" t="s">
        <v>198</v>
      </c>
      <c r="D6" s="99" t="s">
        <v>941</v>
      </c>
      <c r="F6" s="69" t="s">
        <v>221</v>
      </c>
      <c r="G6" s="447">
        <v>4</v>
      </c>
      <c r="H6" s="100"/>
      <c r="I6" s="96" t="s">
        <v>949</v>
      </c>
      <c r="K6" s="97" t="s">
        <v>205</v>
      </c>
      <c r="L6" s="99">
        <v>23.5</v>
      </c>
    </row>
    <row r="7" spans="3:12" ht="19.5" thickBot="1">
      <c r="F7" s="69" t="s">
        <v>220</v>
      </c>
      <c r="G7" s="447">
        <v>61</v>
      </c>
      <c r="H7" s="100"/>
      <c r="K7" s="97" t="s">
        <v>203</v>
      </c>
      <c r="L7" s="99">
        <v>141</v>
      </c>
    </row>
    <row r="8" spans="3:12">
      <c r="H8" s="100"/>
    </row>
    <row r="9" spans="3:12" ht="19.5" thickBot="1">
      <c r="D9" s="98" t="s">
        <v>210</v>
      </c>
      <c r="F9" s="59"/>
      <c r="G9" s="59" t="s">
        <v>219</v>
      </c>
      <c r="H9" s="100"/>
      <c r="I9" s="98" t="s">
        <v>208</v>
      </c>
      <c r="J9" s="59"/>
      <c r="K9" s="59"/>
      <c r="L9" s="476" t="s">
        <v>218</v>
      </c>
    </row>
    <row r="10" spans="3:12" ht="19.5" thickBot="1">
      <c r="F10" s="69" t="s">
        <v>217</v>
      </c>
      <c r="G10" s="99">
        <v>30</v>
      </c>
      <c r="H10" s="100"/>
      <c r="K10" s="97" t="s">
        <v>205</v>
      </c>
      <c r="L10" s="99">
        <v>2</v>
      </c>
    </row>
    <row r="11" spans="3:12" ht="19.5" thickBot="1">
      <c r="F11" s="69" t="s">
        <v>216</v>
      </c>
      <c r="G11" s="99">
        <v>306</v>
      </c>
      <c r="H11" s="100"/>
      <c r="K11" s="97" t="s">
        <v>203</v>
      </c>
      <c r="L11" s="99">
        <v>77</v>
      </c>
    </row>
    <row r="12" spans="3:12">
      <c r="G12" s="100"/>
      <c r="H12" s="100"/>
      <c r="L12" s="100"/>
    </row>
    <row r="13" spans="3:12" ht="19.5" thickBot="1">
      <c r="C13" s="59" t="s">
        <v>215</v>
      </c>
      <c r="D13" s="98" t="s">
        <v>201</v>
      </c>
      <c r="G13" s="96" t="s">
        <v>214</v>
      </c>
      <c r="I13" s="96" t="s">
        <v>200</v>
      </c>
      <c r="L13" s="477" t="s">
        <v>213</v>
      </c>
    </row>
    <row r="14" spans="3:12" ht="19.5" thickBot="1">
      <c r="C14" s="69" t="s">
        <v>198</v>
      </c>
      <c r="D14" s="99" t="str">
        <f>D6</f>
        <v>泌尿器科</v>
      </c>
      <c r="F14" s="69" t="s">
        <v>206</v>
      </c>
      <c r="G14" s="99">
        <v>10106</v>
      </c>
      <c r="H14" s="100"/>
      <c r="I14" s="96" t="s">
        <v>949</v>
      </c>
      <c r="K14" s="97" t="s">
        <v>212</v>
      </c>
      <c r="L14" s="99">
        <v>1907548</v>
      </c>
    </row>
    <row r="15" spans="3:12" ht="19.5" thickBot="1">
      <c r="F15" s="69" t="s">
        <v>204</v>
      </c>
      <c r="G15" s="99">
        <v>228563</v>
      </c>
      <c r="H15" s="100"/>
      <c r="K15" s="97" t="s">
        <v>211</v>
      </c>
      <c r="L15" s="99">
        <v>3102982</v>
      </c>
    </row>
    <row r="16" spans="3:12">
      <c r="H16" s="100"/>
    </row>
    <row r="17" spans="3:12" ht="19.5" thickBot="1">
      <c r="D17" s="98" t="s">
        <v>210</v>
      </c>
      <c r="F17" s="59"/>
      <c r="G17" s="59" t="s">
        <v>209</v>
      </c>
      <c r="H17" s="100"/>
      <c r="I17" s="98" t="s">
        <v>208</v>
      </c>
      <c r="J17" s="59"/>
      <c r="K17" s="59"/>
      <c r="L17" s="476" t="s">
        <v>207</v>
      </c>
    </row>
    <row r="18" spans="3:12" ht="19.5" thickBot="1">
      <c r="F18" s="69" t="s">
        <v>206</v>
      </c>
      <c r="G18" s="99">
        <v>3401</v>
      </c>
      <c r="H18" s="100"/>
      <c r="K18" s="97" t="s">
        <v>205</v>
      </c>
      <c r="L18" s="99">
        <v>13100</v>
      </c>
    </row>
    <row r="19" spans="3:12" ht="19.5" thickBot="1">
      <c r="F19" s="69" t="s">
        <v>204</v>
      </c>
      <c r="G19" s="99">
        <v>107004</v>
      </c>
      <c r="H19" s="100"/>
      <c r="K19" s="97" t="s">
        <v>203</v>
      </c>
      <c r="L19" s="99">
        <v>198566</v>
      </c>
    </row>
    <row r="20" spans="3:12">
      <c r="G20" s="100"/>
      <c r="H20" s="100"/>
      <c r="L20" s="100"/>
    </row>
    <row r="21" spans="3:12" ht="19.5" thickBot="1">
      <c r="C21" s="59" t="s">
        <v>202</v>
      </c>
      <c r="D21" s="98" t="s">
        <v>201</v>
      </c>
      <c r="G21" s="475" t="s">
        <v>199</v>
      </c>
      <c r="I21" s="96" t="s">
        <v>200</v>
      </c>
      <c r="L21" s="475" t="s">
        <v>199</v>
      </c>
    </row>
    <row r="22" spans="3:12" ht="19.5" thickBot="1">
      <c r="C22" s="69" t="s">
        <v>198</v>
      </c>
      <c r="D22" s="99" t="str">
        <f>D14</f>
        <v>泌尿器科</v>
      </c>
      <c r="F22" s="69" t="s">
        <v>196</v>
      </c>
      <c r="G22" s="447">
        <v>54.84</v>
      </c>
      <c r="H22" s="100"/>
      <c r="I22" s="96" t="s">
        <v>197</v>
      </c>
      <c r="K22" s="69" t="s">
        <v>196</v>
      </c>
      <c r="L22" s="447">
        <v>601.08000000000004</v>
      </c>
    </row>
    <row r="23" spans="3:12" ht="19.5" thickBot="1">
      <c r="C23" s="69" t="s">
        <v>195</v>
      </c>
      <c r="D23" s="101">
        <v>310</v>
      </c>
      <c r="F23" s="69" t="s">
        <v>194</v>
      </c>
      <c r="G23" s="447">
        <v>8167.0249999999996</v>
      </c>
      <c r="H23" s="100"/>
      <c r="I23" s="101">
        <v>920</v>
      </c>
      <c r="K23" s="69" t="s">
        <v>194</v>
      </c>
      <c r="L23" s="447">
        <v>5403.94</v>
      </c>
    </row>
  </sheetData>
  <phoneticPr fontId="4"/>
  <pageMargins left="0.7" right="0.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L61"/>
  <sheetViews>
    <sheetView zoomScaleNormal="100" workbookViewId="0"/>
  </sheetViews>
  <sheetFormatPr defaultRowHeight="18.75"/>
  <cols>
    <col min="1" max="1" width="4.875" style="59" customWidth="1"/>
    <col min="2" max="2" width="3.75" style="59" customWidth="1"/>
    <col min="3" max="3" width="15.125" style="59" customWidth="1"/>
    <col min="4" max="4" width="12.375" style="98" customWidth="1"/>
    <col min="5" max="5" width="3.875" style="59" customWidth="1"/>
    <col min="6" max="6" width="16.25" style="69" customWidth="1"/>
    <col min="7" max="7" width="19" style="96" customWidth="1"/>
    <col min="8" max="8" width="4" style="96" customWidth="1"/>
    <col min="9" max="9" width="12.375" style="96" customWidth="1"/>
    <col min="10" max="10" width="3.875" style="96" customWidth="1"/>
    <col min="11" max="11" width="8.875" style="97" customWidth="1"/>
    <col min="12" max="12" width="19" style="96" customWidth="1"/>
    <col min="13" max="16384" width="9" style="59"/>
  </cols>
  <sheetData>
    <row r="2" spans="3:12">
      <c r="H2" s="96" t="s">
        <v>225</v>
      </c>
    </row>
    <row r="5" spans="3:12" ht="19.5" thickBot="1">
      <c r="C5" s="59" t="s">
        <v>587</v>
      </c>
      <c r="D5" s="98" t="s">
        <v>201</v>
      </c>
      <c r="G5" s="96" t="s">
        <v>588</v>
      </c>
    </row>
    <row r="6" spans="3:12" ht="19.5" thickBot="1">
      <c r="C6" s="69" t="s">
        <v>589</v>
      </c>
      <c r="D6" s="99" t="s">
        <v>941</v>
      </c>
      <c r="F6" s="69" t="s">
        <v>590</v>
      </c>
      <c r="G6" s="99">
        <v>4101</v>
      </c>
      <c r="H6" s="100"/>
      <c r="L6" s="100"/>
    </row>
    <row r="7" spans="3:12" ht="19.5" thickBot="1">
      <c r="C7" s="69" t="s">
        <v>591</v>
      </c>
      <c r="D7" s="99" t="s">
        <v>940</v>
      </c>
      <c r="F7" s="69" t="s">
        <v>592</v>
      </c>
      <c r="G7" s="99"/>
      <c r="H7" s="100"/>
      <c r="L7" s="100"/>
    </row>
    <row r="8" spans="3:12">
      <c r="H8" s="100"/>
    </row>
    <row r="9" spans="3:12" ht="19.5" thickBot="1">
      <c r="C9" s="59" t="s">
        <v>593</v>
      </c>
      <c r="D9" s="98" t="s">
        <v>201</v>
      </c>
    </row>
    <row r="10" spans="3:12" ht="19.5" thickBot="1">
      <c r="C10" s="69" t="s">
        <v>589</v>
      </c>
      <c r="D10" s="99" t="str">
        <f>D6</f>
        <v>泌尿器科</v>
      </c>
      <c r="F10" s="69" t="s">
        <v>594</v>
      </c>
      <c r="G10" s="333"/>
      <c r="H10" s="334"/>
      <c r="I10" s="335"/>
      <c r="J10" s="335"/>
      <c r="K10" s="336"/>
      <c r="L10" s="337"/>
    </row>
    <row r="11" spans="3:12" ht="19.5" thickBot="1">
      <c r="C11" s="69" t="s">
        <v>591</v>
      </c>
      <c r="D11" s="99" t="str">
        <f>D7</f>
        <v>急性膀胱炎</v>
      </c>
      <c r="F11" s="69" t="s">
        <v>595</v>
      </c>
      <c r="G11" s="338"/>
      <c r="H11" s="339"/>
      <c r="I11" s="340"/>
      <c r="J11" s="340"/>
      <c r="K11" s="341"/>
      <c r="L11" s="342"/>
    </row>
    <row r="12" spans="3:12" ht="19.5" thickBot="1">
      <c r="D12" s="98" t="s">
        <v>596</v>
      </c>
      <c r="G12" s="96" t="s">
        <v>588</v>
      </c>
      <c r="L12" s="96" t="s">
        <v>597</v>
      </c>
    </row>
    <row r="13" spans="3:12" ht="19.5" thickBot="1">
      <c r="F13" s="69" t="s">
        <v>598</v>
      </c>
      <c r="G13" s="447">
        <f>+G14*0.8</f>
        <v>80</v>
      </c>
      <c r="H13" s="100" t="s">
        <v>942</v>
      </c>
      <c r="K13" s="97" t="s">
        <v>599</v>
      </c>
      <c r="L13" s="99"/>
    </row>
    <row r="14" spans="3:12" ht="19.5" thickBot="1">
      <c r="F14" s="69" t="s">
        <v>600</v>
      </c>
      <c r="G14" s="447">
        <v>100</v>
      </c>
      <c r="H14" s="100"/>
      <c r="K14" s="97" t="s">
        <v>601</v>
      </c>
      <c r="L14" s="99"/>
    </row>
    <row r="15" spans="3:12">
      <c r="G15" s="467"/>
      <c r="H15" s="100"/>
      <c r="L15" s="468"/>
    </row>
    <row r="16" spans="3:12">
      <c r="G16" s="100"/>
      <c r="H16" s="100"/>
      <c r="L16" s="100"/>
    </row>
    <row r="17" spans="3:12" ht="19.5" hidden="1" thickBot="1">
      <c r="F17" s="69" t="s">
        <v>602</v>
      </c>
      <c r="G17" s="333"/>
      <c r="H17" s="334"/>
      <c r="I17" s="335"/>
      <c r="J17" s="335"/>
      <c r="K17" s="336"/>
      <c r="L17" s="337"/>
    </row>
    <row r="18" spans="3:12" ht="19.5" hidden="1" thickBot="1">
      <c r="F18" s="69" t="s">
        <v>603</v>
      </c>
      <c r="G18" s="338"/>
      <c r="H18" s="339"/>
      <c r="I18" s="340"/>
      <c r="J18" s="340"/>
      <c r="K18" s="341"/>
      <c r="L18" s="342"/>
    </row>
    <row r="19" spans="3:12" ht="19.5" hidden="1" thickBot="1">
      <c r="G19" s="96" t="s">
        <v>588</v>
      </c>
      <c r="L19" s="96" t="s">
        <v>597</v>
      </c>
    </row>
    <row r="20" spans="3:12" ht="19.5" hidden="1" thickBot="1">
      <c r="F20" s="69" t="s">
        <v>598</v>
      </c>
      <c r="G20" s="447">
        <f>+G21*0.8</f>
        <v>0</v>
      </c>
      <c r="H20" s="100" t="s">
        <v>780</v>
      </c>
      <c r="K20" s="97" t="s">
        <v>599</v>
      </c>
      <c r="L20" s="99"/>
    </row>
    <row r="21" spans="3:12" ht="19.5" hidden="1" thickBot="1">
      <c r="F21" s="69" t="s">
        <v>600</v>
      </c>
      <c r="G21" s="447"/>
      <c r="H21" s="100"/>
      <c r="K21" s="97" t="s">
        <v>601</v>
      </c>
      <c r="L21" s="99"/>
    </row>
    <row r="22" spans="3:12" hidden="1">
      <c r="G22" s="446"/>
      <c r="H22" s="100"/>
      <c r="L22" s="446"/>
    </row>
    <row r="23" spans="3:12" ht="19.5" hidden="1" thickBot="1">
      <c r="D23" s="59"/>
    </row>
    <row r="24" spans="3:12" ht="19.5" hidden="1" thickBot="1">
      <c r="C24" s="69"/>
      <c r="D24" s="69"/>
      <c r="F24" s="69" t="s">
        <v>774</v>
      </c>
      <c r="G24" s="333"/>
      <c r="H24" s="334"/>
      <c r="I24" s="335"/>
      <c r="J24" s="335"/>
      <c r="K24" s="336"/>
      <c r="L24" s="337"/>
    </row>
    <row r="25" spans="3:12" ht="19.5" hidden="1" thickBot="1">
      <c r="C25" s="69"/>
      <c r="D25" s="69"/>
      <c r="F25" s="69" t="s">
        <v>715</v>
      </c>
      <c r="G25" s="338"/>
      <c r="H25" s="339"/>
      <c r="I25" s="340"/>
      <c r="J25" s="340"/>
      <c r="K25" s="341"/>
      <c r="L25" s="342"/>
    </row>
    <row r="26" spans="3:12" ht="19.5" hidden="1" thickBot="1">
      <c r="D26" s="59"/>
      <c r="G26" s="96" t="s">
        <v>588</v>
      </c>
      <c r="L26" s="96" t="s">
        <v>597</v>
      </c>
    </row>
    <row r="27" spans="3:12" ht="19.5" hidden="1" thickBot="1">
      <c r="F27" s="69" t="s">
        <v>598</v>
      </c>
      <c r="G27" s="447">
        <f>+G28*0.8</f>
        <v>0</v>
      </c>
      <c r="H27" s="100" t="s">
        <v>937</v>
      </c>
      <c r="K27" s="97" t="s">
        <v>599</v>
      </c>
      <c r="L27" s="99"/>
    </row>
    <row r="28" spans="3:12" ht="19.5" hidden="1" thickBot="1">
      <c r="F28" s="69" t="s">
        <v>600</v>
      </c>
      <c r="G28" s="447"/>
      <c r="H28" s="100"/>
      <c r="K28" s="97" t="s">
        <v>601</v>
      </c>
      <c r="L28" s="99"/>
    </row>
    <row r="29" spans="3:12" hidden="1">
      <c r="G29" s="100"/>
      <c r="H29" s="100"/>
      <c r="L29" s="100"/>
    </row>
    <row r="30" spans="3:12" hidden="1">
      <c r="G30" s="100"/>
      <c r="H30" s="100"/>
      <c r="L30" s="100"/>
    </row>
    <row r="31" spans="3:12" ht="19.5" hidden="1" thickBot="1">
      <c r="C31" s="69"/>
      <c r="D31" s="69"/>
      <c r="F31" s="69" t="s">
        <v>775</v>
      </c>
      <c r="G31" s="333"/>
      <c r="H31" s="334"/>
      <c r="I31" s="335"/>
      <c r="J31" s="335"/>
      <c r="K31" s="336"/>
      <c r="L31" s="337"/>
    </row>
    <row r="32" spans="3:12" ht="19.5" hidden="1" thickBot="1">
      <c r="C32" s="69"/>
      <c r="D32" s="69"/>
      <c r="F32" s="69" t="s">
        <v>718</v>
      </c>
      <c r="G32" s="338"/>
      <c r="H32" s="339"/>
      <c r="I32" s="340"/>
      <c r="J32" s="340"/>
      <c r="K32" s="341"/>
      <c r="L32" s="342"/>
    </row>
    <row r="33" spans="3:12" ht="19.5" hidden="1" thickBot="1">
      <c r="D33" s="59"/>
      <c r="G33" s="96" t="s">
        <v>588</v>
      </c>
      <c r="L33" s="96" t="s">
        <v>597</v>
      </c>
    </row>
    <row r="34" spans="3:12" ht="19.5" hidden="1" thickBot="1">
      <c r="F34" s="69" t="s">
        <v>598</v>
      </c>
      <c r="G34" s="447"/>
      <c r="H34" s="100" t="s">
        <v>778</v>
      </c>
      <c r="K34" s="97" t="s">
        <v>599</v>
      </c>
      <c r="L34" s="99"/>
    </row>
    <row r="35" spans="3:12" ht="19.5" hidden="1" thickBot="1">
      <c r="F35" s="69" t="s">
        <v>600</v>
      </c>
      <c r="G35" s="447"/>
      <c r="H35" s="100"/>
      <c r="K35" s="97" t="s">
        <v>601</v>
      </c>
      <c r="L35" s="99"/>
    </row>
    <row r="36" spans="3:12" hidden="1">
      <c r="G36" s="100"/>
      <c r="H36" s="100"/>
      <c r="L36" s="100"/>
    </row>
    <row r="37" spans="3:12" ht="19.5" hidden="1" thickBot="1">
      <c r="G37" s="100"/>
      <c r="H37" s="100"/>
      <c r="L37" s="100"/>
    </row>
    <row r="38" spans="3:12" ht="19.5" hidden="1" thickBot="1">
      <c r="C38" s="69"/>
      <c r="D38" s="69"/>
      <c r="F38" s="69" t="s">
        <v>776</v>
      </c>
      <c r="G38" s="333"/>
      <c r="H38" s="334"/>
      <c r="I38" s="335"/>
      <c r="J38" s="335"/>
      <c r="K38" s="336"/>
      <c r="L38" s="337"/>
    </row>
    <row r="39" spans="3:12" ht="19.5" hidden="1" thickBot="1">
      <c r="C39" s="69"/>
      <c r="D39" s="69"/>
      <c r="F39" s="69" t="s">
        <v>725</v>
      </c>
      <c r="G39" s="338"/>
      <c r="H39" s="339"/>
      <c r="I39" s="340"/>
      <c r="J39" s="340"/>
      <c r="K39" s="341"/>
      <c r="L39" s="342"/>
    </row>
    <row r="40" spans="3:12" ht="19.5" hidden="1" thickBot="1">
      <c r="D40" s="59"/>
      <c r="G40" s="96" t="s">
        <v>588</v>
      </c>
      <c r="L40" s="96" t="s">
        <v>597</v>
      </c>
    </row>
    <row r="41" spans="3:12" ht="19.5" hidden="1" thickBot="1">
      <c r="F41" s="69" t="s">
        <v>598</v>
      </c>
      <c r="G41" s="447"/>
      <c r="H41" s="100" t="s">
        <v>779</v>
      </c>
      <c r="K41" s="97" t="s">
        <v>599</v>
      </c>
      <c r="L41" s="99"/>
    </row>
    <row r="42" spans="3:12" ht="19.5" hidden="1" thickBot="1">
      <c r="F42" s="69" t="s">
        <v>600</v>
      </c>
      <c r="G42" s="447"/>
      <c r="H42" s="100"/>
      <c r="K42" s="97" t="s">
        <v>601</v>
      </c>
      <c r="L42" s="99"/>
    </row>
    <row r="43" spans="3:12" hidden="1">
      <c r="G43" s="100"/>
      <c r="H43" s="100"/>
      <c r="L43" s="100"/>
    </row>
    <row r="44" spans="3:12" ht="19.5" hidden="1" thickBot="1">
      <c r="G44" s="100"/>
      <c r="H44" s="100"/>
      <c r="L44" s="100"/>
    </row>
    <row r="45" spans="3:12" ht="19.5" hidden="1" thickBot="1">
      <c r="C45" s="69"/>
      <c r="D45" s="69"/>
      <c r="F45" s="69" t="s">
        <v>777</v>
      </c>
      <c r="G45" s="333"/>
      <c r="H45" s="334"/>
      <c r="I45" s="335"/>
      <c r="J45" s="335"/>
      <c r="K45" s="336"/>
      <c r="L45" s="337"/>
    </row>
    <row r="46" spans="3:12" ht="19.5" hidden="1" thickBot="1">
      <c r="C46" s="69"/>
      <c r="D46" s="69"/>
      <c r="F46" s="69" t="s">
        <v>728</v>
      </c>
      <c r="G46" s="338"/>
      <c r="H46" s="339"/>
      <c r="I46" s="340"/>
      <c r="J46" s="340"/>
      <c r="K46" s="341"/>
      <c r="L46" s="342"/>
    </row>
    <row r="47" spans="3:12" ht="19.5" hidden="1" thickBot="1">
      <c r="D47" s="59"/>
      <c r="G47" s="96" t="s">
        <v>588</v>
      </c>
      <c r="L47" s="96" t="s">
        <v>597</v>
      </c>
    </row>
    <row r="48" spans="3:12" ht="19.5" hidden="1" thickBot="1">
      <c r="F48" s="69" t="s">
        <v>598</v>
      </c>
      <c r="G48" s="447"/>
      <c r="H48" s="100" t="s">
        <v>780</v>
      </c>
      <c r="K48" s="97" t="s">
        <v>599</v>
      </c>
      <c r="L48" s="99"/>
    </row>
    <row r="49" spans="3:12" ht="19.5" hidden="1" thickBot="1">
      <c r="F49" s="69" t="s">
        <v>600</v>
      </c>
      <c r="G49" s="447"/>
      <c r="H49" s="100"/>
      <c r="K49" s="97" t="s">
        <v>601</v>
      </c>
      <c r="L49" s="99"/>
    </row>
    <row r="50" spans="3:12" hidden="1">
      <c r="G50" s="100"/>
      <c r="H50" s="100"/>
      <c r="L50" s="100"/>
    </row>
    <row r="51" spans="3:12" ht="19.5" hidden="1" thickBot="1">
      <c r="G51" s="100"/>
      <c r="H51" s="100"/>
      <c r="L51" s="100"/>
    </row>
    <row r="52" spans="3:12" ht="19.5" hidden="1" thickBot="1">
      <c r="C52" s="69"/>
      <c r="D52" s="69"/>
      <c r="F52" s="69" t="s">
        <v>789</v>
      </c>
      <c r="G52" s="333"/>
      <c r="H52" s="334"/>
      <c r="I52" s="335"/>
      <c r="J52" s="335"/>
      <c r="K52" s="336"/>
      <c r="L52" s="337"/>
    </row>
    <row r="53" spans="3:12" ht="19.5" hidden="1" thickBot="1">
      <c r="C53" s="69"/>
      <c r="D53" s="69"/>
      <c r="F53" s="69" t="s">
        <v>790</v>
      </c>
      <c r="G53" s="338"/>
      <c r="H53" s="339"/>
      <c r="I53" s="340"/>
      <c r="J53" s="340"/>
      <c r="K53" s="341"/>
      <c r="L53" s="342"/>
    </row>
    <row r="54" spans="3:12" ht="19.5" hidden="1" thickBot="1">
      <c r="D54" s="59"/>
      <c r="G54" s="96" t="s">
        <v>588</v>
      </c>
      <c r="L54" s="96" t="s">
        <v>597</v>
      </c>
    </row>
    <row r="55" spans="3:12" ht="19.5" hidden="1" thickBot="1">
      <c r="F55" s="69" t="s">
        <v>598</v>
      </c>
      <c r="G55" s="447"/>
      <c r="H55" s="100" t="s">
        <v>781</v>
      </c>
      <c r="K55" s="97" t="s">
        <v>599</v>
      </c>
      <c r="L55" s="99"/>
    </row>
    <row r="56" spans="3:12" ht="19.5" hidden="1" thickBot="1">
      <c r="F56" s="69" t="s">
        <v>600</v>
      </c>
      <c r="G56" s="447"/>
      <c r="H56" s="100"/>
      <c r="K56" s="97" t="s">
        <v>601</v>
      </c>
      <c r="L56" s="99"/>
    </row>
    <row r="57" spans="3:12" hidden="1">
      <c r="G57" s="100"/>
      <c r="H57" s="100"/>
      <c r="L57" s="100"/>
    </row>
    <row r="58" spans="3:12" hidden="1">
      <c r="G58" s="100"/>
      <c r="H58" s="100"/>
      <c r="L58" s="100"/>
    </row>
    <row r="59" spans="3:12" ht="19.5" thickBot="1">
      <c r="C59" s="59" t="s">
        <v>604</v>
      </c>
      <c r="D59" s="98" t="s">
        <v>201</v>
      </c>
      <c r="G59" s="96" t="s">
        <v>605</v>
      </c>
      <c r="H59" s="100"/>
      <c r="L59" s="100"/>
    </row>
    <row r="60" spans="3:12" ht="19.5" thickBot="1">
      <c r="C60" s="69" t="s">
        <v>589</v>
      </c>
      <c r="D60" s="99" t="str">
        <f>D10</f>
        <v>泌尿器科</v>
      </c>
      <c r="F60" s="69" t="s">
        <v>606</v>
      </c>
      <c r="G60" s="99">
        <v>10106</v>
      </c>
      <c r="H60" s="100"/>
      <c r="L60" s="100"/>
    </row>
    <row r="61" spans="3:12" ht="19.5" thickBot="1">
      <c r="C61" s="69" t="s">
        <v>591</v>
      </c>
      <c r="D61" s="99" t="str">
        <f>D11</f>
        <v>急性膀胱炎</v>
      </c>
      <c r="F61" s="69" t="s">
        <v>607</v>
      </c>
      <c r="G61" s="99">
        <v>1907548</v>
      </c>
      <c r="H61" s="100"/>
      <c r="L61" s="100"/>
    </row>
  </sheetData>
  <phoneticPr fontId="4"/>
  <pageMargins left="0.7" right="0.7" top="0.75" bottom="0.75" header="0.3" footer="0.3"/>
  <pageSetup paperSize="9" scale="3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5:J16"/>
  <sheetViews>
    <sheetView zoomScaleNormal="100" workbookViewId="0"/>
  </sheetViews>
  <sheetFormatPr defaultRowHeight="18" customHeight="1"/>
  <cols>
    <col min="1" max="1" width="9" style="2"/>
    <col min="2" max="2" width="19.25" style="181" customWidth="1"/>
    <col min="3" max="3" width="9" style="2"/>
    <col min="4" max="4" width="9" style="231"/>
    <col min="5" max="5" width="9" style="2"/>
    <col min="6" max="6" width="19.25" style="181" customWidth="1"/>
    <col min="7" max="7" width="9" style="2"/>
    <col min="8" max="8" width="9" style="233"/>
    <col min="9" max="9" width="9" style="234"/>
    <col min="10" max="10" width="9" style="181"/>
    <col min="11" max="16384" width="9" style="2"/>
  </cols>
  <sheetData>
    <row r="5" spans="2:10" ht="18" customHeight="1" thickBot="1">
      <c r="B5" s="230" t="s">
        <v>370</v>
      </c>
      <c r="F5" s="232" t="s">
        <v>371</v>
      </c>
    </row>
    <row r="6" spans="2:10" ht="18" customHeight="1">
      <c r="E6" s="2" t="s">
        <v>372</v>
      </c>
      <c r="F6" s="235">
        <f>'S20.二次配賦・1患者集約'!E6</f>
        <v>98760.901621959143</v>
      </c>
    </row>
    <row r="7" spans="2:10" ht="18" customHeight="1">
      <c r="E7" s="2" t="s">
        <v>369</v>
      </c>
      <c r="F7" s="235">
        <f>'S22.間接費'!H8</f>
        <v>12733.079514279241</v>
      </c>
    </row>
    <row r="8" spans="2:10" ht="18" customHeight="1">
      <c r="E8" s="2" t="s">
        <v>373</v>
      </c>
      <c r="F8" s="235">
        <f>'S21.診療材料費・利益'!H14</f>
        <v>960</v>
      </c>
    </row>
    <row r="9" spans="2:10" ht="18" customHeight="1">
      <c r="E9" s="2" t="s">
        <v>366</v>
      </c>
      <c r="F9" s="236">
        <f>J9+J10</f>
        <v>588.33018865618169</v>
      </c>
      <c r="I9" s="234" t="s">
        <v>374</v>
      </c>
      <c r="J9" s="235">
        <f>'S21.診療材料費・利益'!F18</f>
        <v>588.33018865618169</v>
      </c>
    </row>
    <row r="10" spans="2:10" ht="18" customHeight="1" thickBot="1">
      <c r="E10" s="103" t="s">
        <v>375</v>
      </c>
      <c r="F10" s="236">
        <f>H10-J10</f>
        <v>0</v>
      </c>
      <c r="G10" s="237" t="s">
        <v>376</v>
      </c>
      <c r="H10" s="238">
        <v>0</v>
      </c>
      <c r="I10" s="234" t="s">
        <v>377</v>
      </c>
      <c r="J10" s="235">
        <f>H10*0.2</f>
        <v>0</v>
      </c>
    </row>
    <row r="11" spans="2:10" ht="18" customHeight="1" thickTop="1" thickBot="1">
      <c r="B11" s="239">
        <f>'S18.重みづけ（レセプト補正）'!C13</f>
        <v>41010</v>
      </c>
      <c r="E11" s="240" t="s">
        <v>378</v>
      </c>
      <c r="F11" s="241">
        <f>SUM(F6:F10)</f>
        <v>113042.31132489456</v>
      </c>
      <c r="I11" s="234" t="s">
        <v>379</v>
      </c>
      <c r="J11" s="242">
        <f>F9/F11</f>
        <v>5.2045130868322723E-3</v>
      </c>
    </row>
    <row r="12" spans="2:10" ht="18" customHeight="1" thickTop="1" thickBot="1">
      <c r="E12" s="240" t="s">
        <v>380</v>
      </c>
      <c r="F12" s="241">
        <f>SUM(F6:F9)</f>
        <v>113042.31132489456</v>
      </c>
      <c r="I12" s="234" t="s">
        <v>379</v>
      </c>
      <c r="J12" s="242">
        <f>F9/F12</f>
        <v>5.2045130868322723E-3</v>
      </c>
    </row>
    <row r="13" spans="2:10" ht="18" customHeight="1" thickTop="1"/>
    <row r="14" spans="2:10" ht="18" customHeight="1" thickBot="1"/>
    <row r="15" spans="2:10" s="203" customFormat="1" ht="18" customHeight="1" thickBot="1">
      <c r="B15" s="243"/>
      <c r="C15" s="244" t="s">
        <v>381</v>
      </c>
      <c r="D15" s="245">
        <f>F11/B11</f>
        <v>2.7564572378662415</v>
      </c>
      <c r="E15" s="203" t="s">
        <v>382</v>
      </c>
      <c r="F15" s="243"/>
      <c r="H15" s="246"/>
      <c r="I15" s="247"/>
      <c r="J15" s="243"/>
    </row>
    <row r="16" spans="2:10" s="203" customFormat="1" ht="18" customHeight="1" thickBot="1">
      <c r="B16" s="243"/>
      <c r="C16" s="244" t="s">
        <v>383</v>
      </c>
      <c r="D16" s="245">
        <f>F12/B11</f>
        <v>2.7564572378662415</v>
      </c>
      <c r="E16" s="429" t="s">
        <v>623</v>
      </c>
      <c r="F16" s="243"/>
      <c r="H16" s="246"/>
      <c r="I16" s="247"/>
      <c r="J16" s="243"/>
    </row>
  </sheetData>
  <phoneticPr fontId="4"/>
  <pageMargins left="0.7" right="0.7" top="0.75" bottom="0.75" header="0.3" footer="0.3"/>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B2:F25"/>
  <sheetViews>
    <sheetView zoomScaleNormal="100" workbookViewId="0"/>
  </sheetViews>
  <sheetFormatPr defaultRowHeight="18.75"/>
  <cols>
    <col min="1" max="1" width="9" style="59" customWidth="1"/>
    <col min="2" max="2" width="9" style="59"/>
    <col min="3" max="3" width="64.75" style="59" customWidth="1"/>
    <col min="4" max="4" width="25.875" style="59" customWidth="1"/>
    <col min="5" max="5" width="2.75" style="59" customWidth="1"/>
    <col min="6" max="6" width="19.5" style="322" customWidth="1"/>
    <col min="7" max="16384" width="9" style="59"/>
  </cols>
  <sheetData>
    <row r="2" spans="2:6">
      <c r="B2" s="320" t="s">
        <v>495</v>
      </c>
      <c r="C2" s="321" t="s">
        <v>496</v>
      </c>
      <c r="D2" s="321" t="s">
        <v>497</v>
      </c>
      <c r="F2" s="322" t="s">
        <v>498</v>
      </c>
    </row>
    <row r="3" spans="2:6">
      <c r="B3" s="59" t="s">
        <v>499</v>
      </c>
      <c r="C3" s="59" t="s">
        <v>500</v>
      </c>
      <c r="D3" s="59" t="s">
        <v>501</v>
      </c>
    </row>
    <row r="4" spans="2:6">
      <c r="B4" s="59" t="s">
        <v>502</v>
      </c>
      <c r="C4" s="59" t="s">
        <v>503</v>
      </c>
      <c r="D4" s="59" t="s">
        <v>504</v>
      </c>
    </row>
    <row r="5" spans="2:6">
      <c r="B5" s="59" t="s">
        <v>505</v>
      </c>
      <c r="C5" s="59" t="s">
        <v>506</v>
      </c>
      <c r="D5" s="59" t="s">
        <v>507</v>
      </c>
    </row>
    <row r="6" spans="2:6">
      <c r="B6" s="59" t="s">
        <v>508</v>
      </c>
      <c r="C6" s="59" t="s">
        <v>509</v>
      </c>
      <c r="D6" s="59" t="s">
        <v>507</v>
      </c>
    </row>
    <row r="7" spans="2:6">
      <c r="B7" s="59" t="s">
        <v>510</v>
      </c>
      <c r="C7" s="59" t="s">
        <v>511</v>
      </c>
      <c r="D7" s="59" t="s">
        <v>507</v>
      </c>
    </row>
    <row r="8" spans="2:6">
      <c r="B8" s="59" t="s">
        <v>512</v>
      </c>
      <c r="C8" s="59" t="s">
        <v>513</v>
      </c>
      <c r="D8" s="59" t="s">
        <v>514</v>
      </c>
    </row>
    <row r="9" spans="2:6">
      <c r="B9" s="59" t="s">
        <v>515</v>
      </c>
      <c r="C9" s="59" t="s">
        <v>516</v>
      </c>
      <c r="D9" s="59" t="s">
        <v>507</v>
      </c>
    </row>
    <row r="10" spans="2:6">
      <c r="B10" s="59" t="s">
        <v>517</v>
      </c>
      <c r="C10" s="59" t="s">
        <v>518</v>
      </c>
      <c r="D10" s="59" t="s">
        <v>519</v>
      </c>
    </row>
    <row r="11" spans="2:6">
      <c r="B11" s="59" t="s">
        <v>520</v>
      </c>
      <c r="C11" s="59" t="s">
        <v>521</v>
      </c>
      <c r="D11" s="59" t="s">
        <v>522</v>
      </c>
    </row>
    <row r="12" spans="2:6">
      <c r="B12" s="59" t="s">
        <v>523</v>
      </c>
      <c r="C12" s="323" t="s">
        <v>524</v>
      </c>
      <c r="D12" s="323" t="s">
        <v>525</v>
      </c>
    </row>
    <row r="13" spans="2:6">
      <c r="B13" s="59" t="s">
        <v>526</v>
      </c>
      <c r="C13" s="59" t="s">
        <v>527</v>
      </c>
      <c r="D13" s="323" t="s">
        <v>528</v>
      </c>
    </row>
    <row r="14" spans="2:6">
      <c r="B14" s="59" t="s">
        <v>529</v>
      </c>
      <c r="C14" s="59" t="s">
        <v>530</v>
      </c>
      <c r="D14" s="59" t="s">
        <v>531</v>
      </c>
    </row>
    <row r="15" spans="2:6">
      <c r="B15" s="59" t="s">
        <v>532</v>
      </c>
      <c r="C15" s="59" t="s">
        <v>533</v>
      </c>
      <c r="D15" s="59" t="s">
        <v>531</v>
      </c>
    </row>
    <row r="16" spans="2:6">
      <c r="B16" s="59" t="s">
        <v>534</v>
      </c>
      <c r="C16" s="59" t="s">
        <v>535</v>
      </c>
      <c r="D16" s="59" t="s">
        <v>531</v>
      </c>
    </row>
    <row r="17" spans="2:4">
      <c r="B17" s="59" t="s">
        <v>536</v>
      </c>
      <c r="C17" s="59" t="s">
        <v>537</v>
      </c>
      <c r="D17" s="59" t="s">
        <v>531</v>
      </c>
    </row>
    <row r="18" spans="2:4">
      <c r="B18" s="59" t="s">
        <v>538</v>
      </c>
      <c r="C18" s="59" t="s">
        <v>539</v>
      </c>
      <c r="D18" s="59" t="s">
        <v>531</v>
      </c>
    </row>
    <row r="19" spans="2:4">
      <c r="B19" s="59" t="s">
        <v>540</v>
      </c>
      <c r="C19" s="59" t="s">
        <v>541</v>
      </c>
      <c r="D19" s="59" t="s">
        <v>531</v>
      </c>
    </row>
    <row r="20" spans="2:4">
      <c r="B20" s="59" t="s">
        <v>542</v>
      </c>
      <c r="C20" s="59" t="s">
        <v>543</v>
      </c>
      <c r="D20" s="59" t="s">
        <v>531</v>
      </c>
    </row>
    <row r="21" spans="2:4">
      <c r="B21" s="59" t="s">
        <v>544</v>
      </c>
      <c r="C21" s="59" t="s">
        <v>545</v>
      </c>
      <c r="D21" s="59" t="s">
        <v>531</v>
      </c>
    </row>
    <row r="22" spans="2:4">
      <c r="B22" s="59" t="s">
        <v>546</v>
      </c>
      <c r="C22" s="59" t="s">
        <v>547</v>
      </c>
      <c r="D22" s="59" t="s">
        <v>531</v>
      </c>
    </row>
    <row r="23" spans="2:4">
      <c r="B23" s="59" t="s">
        <v>548</v>
      </c>
      <c r="C23" s="59" t="s">
        <v>549</v>
      </c>
      <c r="D23" s="59" t="s">
        <v>550</v>
      </c>
    </row>
    <row r="24" spans="2:4">
      <c r="B24" s="59" t="s">
        <v>551</v>
      </c>
      <c r="C24" s="59" t="s">
        <v>552</v>
      </c>
      <c r="D24" s="59" t="s">
        <v>553</v>
      </c>
    </row>
    <row r="25" spans="2:4">
      <c r="B25" s="59" t="s">
        <v>554</v>
      </c>
      <c r="C25" s="59" t="s">
        <v>555</v>
      </c>
      <c r="D25" s="59" t="s">
        <v>556</v>
      </c>
    </row>
  </sheetData>
  <phoneticPr fontId="4"/>
  <pageMargins left="0.7" right="0.7" top="0.75" bottom="0.75" header="0.3" footer="0.3"/>
  <pageSetup paperSize="9" scale="92"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
  <sheetViews>
    <sheetView zoomScaleNormal="100" workbookViewId="0">
      <selection activeCell="E11" sqref="E11"/>
    </sheetView>
  </sheetViews>
  <sheetFormatPr defaultRowHeight="18.75"/>
  <sheetData/>
  <phoneticPr fontId="4"/>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74"/>
  <sheetViews>
    <sheetView topLeftCell="K1" zoomScaleNormal="100" workbookViewId="0">
      <selection activeCell="E11" sqref="E11"/>
    </sheetView>
  </sheetViews>
  <sheetFormatPr defaultRowHeight="18" customHeight="1"/>
  <cols>
    <col min="1" max="1" width="3.75" style="2" hidden="1" customWidth="1"/>
    <col min="2" max="2" width="4.375" style="2" hidden="1" customWidth="1"/>
    <col min="3" max="3" width="17.625" style="2" hidden="1" customWidth="1"/>
    <col min="4" max="4" width="7.5" style="2" hidden="1" customWidth="1"/>
    <col min="5" max="5" width="11.875" style="2" hidden="1" customWidth="1"/>
    <col min="6" max="6" width="7" style="2" hidden="1" customWidth="1"/>
    <col min="7" max="7" width="20" style="2" hidden="1" customWidth="1"/>
    <col min="8" max="8" width="3.125" style="2" hidden="1" customWidth="1"/>
    <col min="9" max="10" width="5.375" style="2" hidden="1" customWidth="1"/>
    <col min="11" max="11" width="2.375" style="2" customWidth="1"/>
    <col min="12" max="12" width="21.625" style="2" customWidth="1"/>
    <col min="13" max="13" width="5.375" style="2" customWidth="1"/>
    <col min="14" max="14" width="13.125" style="2" customWidth="1"/>
    <col min="15" max="15" width="5.375" style="2" customWidth="1"/>
    <col min="16" max="16" width="15" style="2" customWidth="1"/>
    <col min="17" max="19" width="14.5" style="3" bestFit="1" customWidth="1"/>
    <col min="20" max="20" width="3.875" style="4" customWidth="1"/>
    <col min="21" max="16384" width="9" style="2"/>
  </cols>
  <sheetData>
    <row r="1" spans="2:23" ht="18" customHeight="1">
      <c r="B1" s="1"/>
    </row>
    <row r="2" spans="2:23" ht="18" customHeight="1">
      <c r="B2" s="1"/>
    </row>
    <row r="3" spans="2:23" ht="18" customHeight="1">
      <c r="B3" s="1"/>
      <c r="C3" s="1"/>
    </row>
    <row r="4" spans="2:23" ht="49.5" customHeight="1" thickBot="1"/>
    <row r="5" spans="2:23" ht="18" customHeight="1">
      <c r="B5" s="5" t="s">
        <v>0</v>
      </c>
      <c r="C5" s="6"/>
      <c r="D5" s="6"/>
      <c r="E5" s="6"/>
      <c r="F5" s="6"/>
      <c r="G5" s="6"/>
      <c r="H5" s="7"/>
      <c r="K5" s="8" t="s">
        <v>1</v>
      </c>
      <c r="P5" s="8" t="s">
        <v>2</v>
      </c>
      <c r="Q5" s="9" t="s">
        <v>3</v>
      </c>
    </row>
    <row r="6" spans="2:23" ht="18" customHeight="1" thickBot="1">
      <c r="B6" s="541" t="s">
        <v>4</v>
      </c>
      <c r="C6" s="542"/>
      <c r="D6" s="542"/>
      <c r="E6" s="542"/>
      <c r="F6" s="542"/>
      <c r="G6" s="542"/>
      <c r="H6" s="10"/>
      <c r="I6" s="11"/>
      <c r="J6" s="11"/>
      <c r="K6" s="12" t="s">
        <v>5</v>
      </c>
      <c r="L6" s="13"/>
      <c r="M6" s="13"/>
      <c r="N6" s="13"/>
      <c r="O6" s="13"/>
      <c r="P6" s="14" t="s">
        <v>6</v>
      </c>
      <c r="Q6" s="15" t="s">
        <v>7</v>
      </c>
      <c r="R6" s="16" t="s">
        <v>8</v>
      </c>
      <c r="S6" s="16" t="s">
        <v>9</v>
      </c>
      <c r="T6" s="17"/>
    </row>
    <row r="7" spans="2:23" ht="18" customHeight="1" thickBot="1">
      <c r="B7" s="497" t="s">
        <v>10</v>
      </c>
      <c r="C7" s="498"/>
      <c r="D7" s="498"/>
      <c r="E7" s="498"/>
      <c r="F7" s="498"/>
      <c r="G7" s="18" t="s">
        <v>11</v>
      </c>
      <c r="H7" s="10"/>
      <c r="I7" s="11"/>
      <c r="J7" s="11"/>
      <c r="K7" s="543" t="s">
        <v>12</v>
      </c>
      <c r="L7" s="544"/>
      <c r="M7" s="544"/>
      <c r="N7" s="544"/>
      <c r="O7" s="545"/>
      <c r="P7" s="19" t="s">
        <v>13</v>
      </c>
      <c r="Q7" s="20">
        <f>SUM(Q8,Q17,Q26,Q36,Q46,Q54)</f>
        <v>5003109852</v>
      </c>
      <c r="R7" s="20">
        <f>SUM(R8,R17,R26,R36,R46,R54)</f>
        <v>2383402748</v>
      </c>
      <c r="S7" s="20">
        <f>SUM(S8,S17,S26,S36,S46,S54)</f>
        <v>1944107294</v>
      </c>
      <c r="T7" s="21"/>
    </row>
    <row r="8" spans="2:23" ht="18" customHeight="1">
      <c r="B8" s="528" t="s">
        <v>14</v>
      </c>
      <c r="C8" s="529"/>
      <c r="D8" s="529"/>
      <c r="E8" s="529"/>
      <c r="F8" s="529"/>
      <c r="G8" s="22">
        <f>SUM(G9:G16)</f>
        <v>0</v>
      </c>
      <c r="H8" s="23"/>
      <c r="I8" s="24"/>
      <c r="J8" s="24"/>
      <c r="K8" s="531" t="s">
        <v>15</v>
      </c>
      <c r="L8" s="532"/>
      <c r="M8" s="532"/>
      <c r="N8" s="532"/>
      <c r="O8" s="533"/>
      <c r="P8" s="24">
        <f>SUM(Q8:S8)</f>
        <v>2198334069</v>
      </c>
      <c r="Q8" s="25">
        <f>SUM(Q9:Q16)</f>
        <v>223479712</v>
      </c>
      <c r="R8" s="25">
        <f>SUM(R9:R16)</f>
        <v>30747063</v>
      </c>
      <c r="S8" s="25">
        <f>SUM(S9:S16)</f>
        <v>1944107294</v>
      </c>
    </row>
    <row r="9" spans="2:23" ht="18" customHeight="1">
      <c r="B9" s="26"/>
      <c r="C9" s="546" t="s">
        <v>16</v>
      </c>
      <c r="D9" s="547"/>
      <c r="E9" s="481" t="s">
        <v>17</v>
      </c>
      <c r="F9" s="481"/>
      <c r="G9" s="22"/>
      <c r="H9" s="23"/>
      <c r="I9" s="24"/>
      <c r="J9" s="24"/>
      <c r="K9" s="27"/>
      <c r="L9" s="550" t="s">
        <v>18</v>
      </c>
      <c r="M9" s="551"/>
      <c r="N9" s="488" t="s">
        <v>19</v>
      </c>
      <c r="O9" s="489"/>
      <c r="P9" s="24"/>
      <c r="Q9" s="25"/>
      <c r="R9" s="25"/>
      <c r="S9" s="25">
        <v>206266665</v>
      </c>
    </row>
    <row r="10" spans="2:23" ht="18" customHeight="1">
      <c r="B10" s="26"/>
      <c r="C10" s="548"/>
      <c r="D10" s="549"/>
      <c r="E10" s="481" t="s">
        <v>20</v>
      </c>
      <c r="F10" s="481"/>
      <c r="G10" s="22"/>
      <c r="H10" s="23"/>
      <c r="I10" s="24"/>
      <c r="J10" s="24"/>
      <c r="K10" s="27"/>
      <c r="L10" s="552"/>
      <c r="M10" s="553"/>
      <c r="N10" s="488" t="s">
        <v>21</v>
      </c>
      <c r="O10" s="489"/>
      <c r="P10" s="24"/>
      <c r="Q10" s="25"/>
      <c r="R10" s="25"/>
      <c r="S10" s="25">
        <v>1004565946</v>
      </c>
    </row>
    <row r="11" spans="2:23" ht="18" customHeight="1">
      <c r="B11" s="26"/>
      <c r="C11" s="28">
        <f>SUM(G9:G11)</f>
        <v>0</v>
      </c>
      <c r="D11" s="29" t="s">
        <v>22</v>
      </c>
      <c r="E11" s="538" t="s">
        <v>23</v>
      </c>
      <c r="F11" s="538"/>
      <c r="G11" s="22"/>
      <c r="H11" s="23"/>
      <c r="I11" s="24"/>
      <c r="J11" s="24"/>
      <c r="K11" s="27"/>
      <c r="L11" s="30"/>
      <c r="M11" s="31" t="s">
        <v>24</v>
      </c>
      <c r="N11" s="539" t="s">
        <v>25</v>
      </c>
      <c r="O11" s="540"/>
      <c r="P11" s="24"/>
      <c r="Q11" s="25">
        <v>158093940</v>
      </c>
      <c r="R11" s="25"/>
      <c r="S11" s="25"/>
    </row>
    <row r="12" spans="2:23" ht="18" customHeight="1">
      <c r="B12" s="32"/>
      <c r="C12" s="479" t="s">
        <v>26</v>
      </c>
      <c r="D12" s="480"/>
      <c r="E12" s="481"/>
      <c r="F12" s="481"/>
      <c r="G12" s="22"/>
      <c r="H12" s="23"/>
      <c r="I12" s="24"/>
      <c r="J12" s="24"/>
      <c r="K12" s="33"/>
      <c r="L12" s="486" t="s">
        <v>27</v>
      </c>
      <c r="M12" s="487"/>
      <c r="N12" s="488"/>
      <c r="O12" s="489"/>
      <c r="P12" s="24"/>
      <c r="Q12" s="25"/>
      <c r="R12" s="25"/>
      <c r="S12" s="25">
        <v>733274683</v>
      </c>
    </row>
    <row r="13" spans="2:23" ht="18" customHeight="1">
      <c r="B13" s="32"/>
      <c r="C13" s="479" t="s">
        <v>28</v>
      </c>
      <c r="D13" s="480"/>
      <c r="E13" s="481"/>
      <c r="F13" s="481"/>
      <c r="G13" s="22"/>
      <c r="H13" s="23"/>
      <c r="I13" s="24"/>
      <c r="J13" s="24"/>
      <c r="K13" s="33"/>
      <c r="L13" s="486" t="s">
        <v>29</v>
      </c>
      <c r="M13" s="487"/>
      <c r="N13" s="488"/>
      <c r="O13" s="489"/>
      <c r="P13" s="24"/>
      <c r="Q13" s="25"/>
      <c r="R13" s="25">
        <v>30747063</v>
      </c>
      <c r="S13" s="25"/>
      <c r="U13" s="8" t="s">
        <v>149</v>
      </c>
    </row>
    <row r="14" spans="2:23" ht="18" customHeight="1">
      <c r="B14" s="34"/>
      <c r="C14" s="479" t="s">
        <v>30</v>
      </c>
      <c r="D14" s="480"/>
      <c r="E14" s="481"/>
      <c r="F14" s="481"/>
      <c r="G14" s="22"/>
      <c r="H14" s="23"/>
      <c r="I14" s="24"/>
      <c r="J14" s="24"/>
      <c r="K14" s="35"/>
      <c r="L14" s="486" t="s">
        <v>31</v>
      </c>
      <c r="M14" s="487"/>
      <c r="N14" s="488"/>
      <c r="O14" s="489"/>
      <c r="P14" s="24"/>
      <c r="Q14" s="25">
        <v>65385772</v>
      </c>
      <c r="R14" s="25"/>
      <c r="S14" s="25"/>
      <c r="U14" s="8"/>
    </row>
    <row r="15" spans="2:23" ht="18" customHeight="1">
      <c r="B15" s="34"/>
      <c r="C15" s="479" t="s">
        <v>32</v>
      </c>
      <c r="D15" s="480"/>
      <c r="E15" s="481"/>
      <c r="F15" s="481"/>
      <c r="G15" s="22"/>
      <c r="H15" s="23"/>
      <c r="I15" s="24"/>
      <c r="J15" s="24"/>
      <c r="K15" s="35"/>
      <c r="L15" s="486" t="s">
        <v>33</v>
      </c>
      <c r="M15" s="487"/>
      <c r="N15" s="488"/>
      <c r="O15" s="489"/>
      <c r="P15" s="24"/>
      <c r="Q15" s="25">
        <v>0</v>
      </c>
      <c r="R15" s="25"/>
      <c r="S15" s="25"/>
      <c r="U15" s="8"/>
    </row>
    <row r="16" spans="2:23" ht="18" customHeight="1">
      <c r="B16" s="36"/>
      <c r="C16" s="479" t="s">
        <v>34</v>
      </c>
      <c r="D16" s="480"/>
      <c r="E16" s="481"/>
      <c r="F16" s="481"/>
      <c r="G16" s="22"/>
      <c r="H16" s="23"/>
      <c r="I16" s="24"/>
      <c r="J16" s="24"/>
      <c r="K16" s="37"/>
      <c r="L16" s="486" t="s">
        <v>35</v>
      </c>
      <c r="M16" s="487"/>
      <c r="N16" s="488"/>
      <c r="O16" s="489"/>
      <c r="P16" s="24"/>
      <c r="Q16" s="25">
        <v>0</v>
      </c>
      <c r="R16" s="25"/>
      <c r="S16" s="25"/>
      <c r="U16" s="8"/>
      <c r="W16" s="8" t="s">
        <v>150</v>
      </c>
    </row>
    <row r="17" spans="2:21" ht="18" customHeight="1">
      <c r="B17" s="528" t="s">
        <v>36</v>
      </c>
      <c r="C17" s="529"/>
      <c r="D17" s="529"/>
      <c r="E17" s="529"/>
      <c r="F17" s="529"/>
      <c r="G17" s="22"/>
      <c r="H17" s="23"/>
      <c r="I17" s="24"/>
      <c r="J17" s="24"/>
      <c r="K17" s="531" t="s">
        <v>37</v>
      </c>
      <c r="L17" s="532"/>
      <c r="M17" s="532"/>
      <c r="N17" s="532"/>
      <c r="O17" s="533"/>
      <c r="P17" s="24">
        <f>SUM(Q17:S17)</f>
        <v>5307848351</v>
      </c>
      <c r="Q17" s="25">
        <f>SUM(Q18:Q24)</f>
        <v>3693150326</v>
      </c>
      <c r="R17" s="25">
        <f>SUM(R18:R24)</f>
        <v>1614698025</v>
      </c>
      <c r="S17" s="25">
        <f>SUM(S18:S24)</f>
        <v>0</v>
      </c>
      <c r="U17" s="58"/>
    </row>
    <row r="18" spans="2:21" ht="18" customHeight="1">
      <c r="B18" s="32"/>
      <c r="C18" s="479" t="s">
        <v>38</v>
      </c>
      <c r="D18" s="480"/>
      <c r="E18" s="481"/>
      <c r="F18" s="481"/>
      <c r="G18" s="22"/>
      <c r="H18" s="23"/>
      <c r="I18" s="24"/>
      <c r="J18" s="24"/>
      <c r="K18" s="33"/>
      <c r="L18" s="486" t="s">
        <v>39</v>
      </c>
      <c r="M18" s="487"/>
      <c r="N18" s="488"/>
      <c r="O18" s="489"/>
      <c r="P18" s="24"/>
      <c r="Q18" s="25">
        <v>2883301486</v>
      </c>
      <c r="R18" s="25"/>
      <c r="S18" s="25"/>
    </row>
    <row r="19" spans="2:21" ht="18" customHeight="1">
      <c r="B19" s="38"/>
      <c r="C19" s="479" t="s">
        <v>40</v>
      </c>
      <c r="D19" s="480"/>
      <c r="E19" s="481"/>
      <c r="F19" s="481"/>
      <c r="G19" s="22"/>
      <c r="H19" s="23"/>
      <c r="I19" s="24"/>
      <c r="J19" s="24"/>
      <c r="K19" s="39"/>
      <c r="L19" s="486" t="s">
        <v>41</v>
      </c>
      <c r="M19" s="487"/>
      <c r="N19" s="488"/>
      <c r="O19" s="489"/>
      <c r="P19" s="24"/>
      <c r="Q19" s="25"/>
      <c r="R19" s="25">
        <v>582988326</v>
      </c>
      <c r="S19" s="25"/>
    </row>
    <row r="20" spans="2:21" ht="18" customHeight="1">
      <c r="B20" s="26"/>
      <c r="C20" s="479" t="s">
        <v>42</v>
      </c>
      <c r="D20" s="480"/>
      <c r="E20" s="490"/>
      <c r="F20" s="490"/>
      <c r="G20" s="22"/>
      <c r="H20" s="23"/>
      <c r="I20" s="24"/>
      <c r="J20" s="24"/>
      <c r="K20" s="27"/>
      <c r="L20" s="486" t="s">
        <v>43</v>
      </c>
      <c r="M20" s="487"/>
      <c r="N20" s="491"/>
      <c r="O20" s="492"/>
      <c r="P20" s="24"/>
      <c r="Q20" s="25">
        <v>560115708</v>
      </c>
      <c r="R20" s="25"/>
      <c r="S20" s="25"/>
    </row>
    <row r="21" spans="2:21" ht="18" customHeight="1">
      <c r="B21" s="26"/>
      <c r="C21" s="479" t="s">
        <v>44</v>
      </c>
      <c r="D21" s="480"/>
      <c r="E21" s="490"/>
      <c r="F21" s="490"/>
      <c r="G21" s="22"/>
      <c r="H21" s="23"/>
      <c r="I21" s="24"/>
      <c r="J21" s="24"/>
      <c r="K21" s="27"/>
      <c r="L21" s="486" t="s">
        <v>45</v>
      </c>
      <c r="M21" s="487"/>
      <c r="N21" s="491"/>
      <c r="O21" s="492"/>
      <c r="P21" s="24"/>
      <c r="Q21" s="25">
        <v>249733132</v>
      </c>
      <c r="R21" s="25"/>
      <c r="S21" s="25"/>
    </row>
    <row r="22" spans="2:21" ht="18" customHeight="1">
      <c r="B22" s="26"/>
      <c r="C22" s="534" t="s">
        <v>46</v>
      </c>
      <c r="D22" s="535"/>
      <c r="E22" s="490"/>
      <c r="F22" s="490"/>
      <c r="G22" s="22"/>
      <c r="H22" s="23"/>
      <c r="I22" s="24"/>
      <c r="J22" s="24"/>
      <c r="K22" s="27"/>
      <c r="L22" s="536" t="s">
        <v>47</v>
      </c>
      <c r="M22" s="537"/>
      <c r="N22" s="491"/>
      <c r="O22" s="492"/>
      <c r="P22" s="24"/>
      <c r="Q22" s="25"/>
      <c r="R22" s="25">
        <v>295580894</v>
      </c>
      <c r="S22" s="25"/>
    </row>
    <row r="23" spans="2:21" ht="18" customHeight="1">
      <c r="B23" s="26"/>
      <c r="C23" s="479" t="s">
        <v>48</v>
      </c>
      <c r="D23" s="480"/>
      <c r="E23" s="490"/>
      <c r="F23" s="490"/>
      <c r="G23" s="22"/>
      <c r="H23" s="23"/>
      <c r="I23" s="24"/>
      <c r="J23" s="24"/>
      <c r="K23" s="27"/>
      <c r="L23" s="486" t="s">
        <v>49</v>
      </c>
      <c r="M23" s="487"/>
      <c r="N23" s="491"/>
      <c r="O23" s="492"/>
      <c r="P23" s="24"/>
      <c r="Q23" s="25"/>
      <c r="R23" s="25">
        <v>40209138</v>
      </c>
      <c r="S23" s="25"/>
    </row>
    <row r="24" spans="2:21" ht="18" customHeight="1">
      <c r="B24" s="40"/>
      <c r="C24" s="479" t="s">
        <v>50</v>
      </c>
      <c r="D24" s="480"/>
      <c r="E24" s="490"/>
      <c r="F24" s="490"/>
      <c r="G24" s="22"/>
      <c r="H24" s="23"/>
      <c r="I24" s="24"/>
      <c r="J24" s="24"/>
      <c r="K24" s="41"/>
      <c r="L24" s="486" t="s">
        <v>51</v>
      </c>
      <c r="M24" s="487"/>
      <c r="N24" s="491"/>
      <c r="O24" s="492"/>
      <c r="P24" s="24"/>
      <c r="Q24" s="25"/>
      <c r="R24" s="25">
        <v>695919667</v>
      </c>
      <c r="S24" s="25"/>
    </row>
    <row r="25" spans="2:21" ht="18" customHeight="1">
      <c r="B25" s="497" t="s">
        <v>10</v>
      </c>
      <c r="C25" s="498"/>
      <c r="D25" s="498"/>
      <c r="E25" s="498"/>
      <c r="F25" s="498"/>
      <c r="G25" s="42" t="s">
        <v>11</v>
      </c>
      <c r="H25" s="43"/>
      <c r="I25" s="44"/>
      <c r="J25" s="44"/>
      <c r="K25" s="499" t="s">
        <v>12</v>
      </c>
      <c r="L25" s="500"/>
      <c r="M25" s="500"/>
      <c r="N25" s="500"/>
      <c r="O25" s="501"/>
      <c r="P25" s="44"/>
      <c r="Q25" s="25"/>
      <c r="R25" s="25"/>
      <c r="S25" s="25"/>
    </row>
    <row r="26" spans="2:21" ht="18" customHeight="1">
      <c r="B26" s="528" t="s">
        <v>52</v>
      </c>
      <c r="C26" s="529"/>
      <c r="D26" s="529"/>
      <c r="E26" s="529"/>
      <c r="F26" s="530"/>
      <c r="G26" s="45">
        <f>SUM(G27:G35)</f>
        <v>0</v>
      </c>
      <c r="H26" s="46"/>
      <c r="I26" s="47"/>
      <c r="J26" s="47"/>
      <c r="K26" s="531" t="s">
        <v>53</v>
      </c>
      <c r="L26" s="532"/>
      <c r="M26" s="532"/>
      <c r="N26" s="532"/>
      <c r="O26" s="533"/>
      <c r="P26" s="24">
        <f>SUM(Q26:S26)</f>
        <v>622073116</v>
      </c>
      <c r="Q26" s="25">
        <f>SUM(Q27:Q35)</f>
        <v>378454979</v>
      </c>
      <c r="R26" s="25">
        <f>SUM(R27:R35)</f>
        <v>243618137</v>
      </c>
      <c r="S26" s="25">
        <f>SUM(S27:S35)</f>
        <v>0</v>
      </c>
    </row>
    <row r="27" spans="2:21" ht="18" customHeight="1">
      <c r="B27" s="38"/>
      <c r="C27" s="479" t="s">
        <v>54</v>
      </c>
      <c r="D27" s="480"/>
      <c r="E27" s="481"/>
      <c r="F27" s="481"/>
      <c r="G27" s="45"/>
      <c r="H27" s="46"/>
      <c r="I27" s="47"/>
      <c r="J27" s="47"/>
      <c r="K27" s="39"/>
      <c r="L27" s="486" t="s">
        <v>55</v>
      </c>
      <c r="M27" s="487"/>
      <c r="N27" s="488"/>
      <c r="O27" s="489"/>
      <c r="P27" s="47"/>
      <c r="Q27" s="25">
        <v>73347269</v>
      </c>
      <c r="R27" s="25"/>
      <c r="S27" s="25"/>
    </row>
    <row r="28" spans="2:21" ht="18" customHeight="1">
      <c r="B28" s="38"/>
      <c r="C28" s="479" t="s">
        <v>56</v>
      </c>
      <c r="D28" s="480"/>
      <c r="E28" s="481"/>
      <c r="F28" s="481"/>
      <c r="G28" s="45"/>
      <c r="H28" s="46"/>
      <c r="I28" s="47"/>
      <c r="J28" s="47"/>
      <c r="K28" s="39"/>
      <c r="L28" s="486" t="s">
        <v>57</v>
      </c>
      <c r="M28" s="487"/>
      <c r="N28" s="488"/>
      <c r="O28" s="489"/>
      <c r="P28" s="47"/>
      <c r="Q28" s="25">
        <v>75376452</v>
      </c>
      <c r="R28" s="25"/>
      <c r="S28" s="25"/>
    </row>
    <row r="29" spans="2:21" ht="18" customHeight="1">
      <c r="B29" s="38"/>
      <c r="C29" s="479" t="s">
        <v>58</v>
      </c>
      <c r="D29" s="480"/>
      <c r="E29" s="481"/>
      <c r="F29" s="481"/>
      <c r="G29" s="45"/>
      <c r="H29" s="46"/>
      <c r="I29" s="47"/>
      <c r="J29" s="47"/>
      <c r="K29" s="39"/>
      <c r="L29" s="486" t="s">
        <v>59</v>
      </c>
      <c r="M29" s="487"/>
      <c r="N29" s="488"/>
      <c r="O29" s="489"/>
      <c r="P29" s="47"/>
      <c r="Q29" s="25">
        <v>18631408</v>
      </c>
      <c r="R29" s="25"/>
      <c r="S29" s="25"/>
    </row>
    <row r="30" spans="2:21" ht="18" customHeight="1">
      <c r="B30" s="38"/>
      <c r="C30" s="479" t="s">
        <v>60</v>
      </c>
      <c r="D30" s="480"/>
      <c r="E30" s="481"/>
      <c r="F30" s="481"/>
      <c r="G30" s="45"/>
      <c r="H30" s="46"/>
      <c r="I30" s="47"/>
      <c r="J30" s="47"/>
      <c r="K30" s="39"/>
      <c r="L30" s="486" t="s">
        <v>61</v>
      </c>
      <c r="M30" s="487"/>
      <c r="N30" s="488"/>
      <c r="O30" s="489"/>
      <c r="P30" s="47"/>
      <c r="Q30" s="25"/>
      <c r="R30" s="25">
        <v>76651095</v>
      </c>
      <c r="S30" s="25"/>
    </row>
    <row r="31" spans="2:21" ht="18" customHeight="1">
      <c r="B31" s="38"/>
      <c r="C31" s="479" t="s">
        <v>62</v>
      </c>
      <c r="D31" s="480"/>
      <c r="E31" s="481"/>
      <c r="F31" s="481"/>
      <c r="G31" s="45"/>
      <c r="H31" s="46"/>
      <c r="I31" s="47"/>
      <c r="J31" s="47"/>
      <c r="K31" s="39"/>
      <c r="L31" s="486" t="s">
        <v>63</v>
      </c>
      <c r="M31" s="487"/>
      <c r="N31" s="488"/>
      <c r="O31" s="489"/>
      <c r="P31" s="47"/>
      <c r="Q31" s="25"/>
      <c r="R31" s="25">
        <v>75608476</v>
      </c>
      <c r="S31" s="25"/>
    </row>
    <row r="32" spans="2:21" ht="18" customHeight="1">
      <c r="B32" s="32"/>
      <c r="C32" s="479" t="s">
        <v>64</v>
      </c>
      <c r="D32" s="480"/>
      <c r="E32" s="481"/>
      <c r="F32" s="481"/>
      <c r="G32" s="45"/>
      <c r="H32" s="46"/>
      <c r="I32" s="47"/>
      <c r="J32" s="47"/>
      <c r="K32" s="33"/>
      <c r="L32" s="486" t="s">
        <v>65</v>
      </c>
      <c r="M32" s="487"/>
      <c r="N32" s="488"/>
      <c r="O32" s="489"/>
      <c r="P32" s="47"/>
      <c r="Q32" s="25"/>
      <c r="R32" s="25">
        <v>78866644</v>
      </c>
      <c r="S32" s="25"/>
    </row>
    <row r="33" spans="2:19" ht="18" customHeight="1">
      <c r="B33" s="32"/>
      <c r="C33" s="479" t="s">
        <v>66</v>
      </c>
      <c r="D33" s="480"/>
      <c r="E33" s="481"/>
      <c r="F33" s="481"/>
      <c r="G33" s="45"/>
      <c r="H33" s="46"/>
      <c r="I33" s="47"/>
      <c r="J33" s="47"/>
      <c r="K33" s="33"/>
      <c r="L33" s="486" t="s">
        <v>67</v>
      </c>
      <c r="M33" s="487"/>
      <c r="N33" s="488"/>
      <c r="O33" s="489"/>
      <c r="P33" s="47"/>
      <c r="Q33" s="25"/>
      <c r="R33" s="25">
        <v>12491922</v>
      </c>
      <c r="S33" s="25"/>
    </row>
    <row r="34" spans="2:19" ht="18" customHeight="1">
      <c r="B34" s="32"/>
      <c r="C34" s="479" t="s">
        <v>68</v>
      </c>
      <c r="D34" s="480"/>
      <c r="E34" s="481"/>
      <c r="F34" s="481"/>
      <c r="G34" s="45"/>
      <c r="H34" s="46"/>
      <c r="I34" s="47"/>
      <c r="J34" s="47"/>
      <c r="K34" s="33"/>
      <c r="L34" s="486" t="s">
        <v>69</v>
      </c>
      <c r="M34" s="487"/>
      <c r="N34" s="488"/>
      <c r="O34" s="489"/>
      <c r="P34" s="47"/>
      <c r="Q34" s="25">
        <v>20143269</v>
      </c>
      <c r="R34" s="25"/>
      <c r="S34" s="25"/>
    </row>
    <row r="35" spans="2:19" ht="18" customHeight="1">
      <c r="B35" s="32"/>
      <c r="C35" s="479" t="s">
        <v>70</v>
      </c>
      <c r="D35" s="480"/>
      <c r="E35" s="481"/>
      <c r="F35" s="481"/>
      <c r="G35" s="45"/>
      <c r="H35" s="46"/>
      <c r="I35" s="47"/>
      <c r="J35" s="47"/>
      <c r="K35" s="33"/>
      <c r="L35" s="486" t="s">
        <v>71</v>
      </c>
      <c r="M35" s="487"/>
      <c r="N35" s="488"/>
      <c r="O35" s="489"/>
      <c r="P35" s="47"/>
      <c r="Q35" s="25">
        <v>190956581</v>
      </c>
      <c r="R35" s="25"/>
      <c r="S35" s="25"/>
    </row>
    <row r="36" spans="2:19" ht="18" customHeight="1">
      <c r="B36" s="528" t="s">
        <v>72</v>
      </c>
      <c r="C36" s="529"/>
      <c r="D36" s="529"/>
      <c r="E36" s="529"/>
      <c r="F36" s="530"/>
      <c r="G36" s="45"/>
      <c r="H36" s="46"/>
      <c r="I36" s="47"/>
      <c r="J36" s="47"/>
      <c r="K36" s="531" t="s">
        <v>73</v>
      </c>
      <c r="L36" s="532"/>
      <c r="M36" s="532"/>
      <c r="N36" s="532"/>
      <c r="O36" s="533"/>
      <c r="P36" s="47">
        <f>SUM(Q36:R36)</f>
        <v>857852839</v>
      </c>
      <c r="Q36" s="25">
        <f>SUM(Q37:Q45)</f>
        <v>558681824</v>
      </c>
      <c r="R36" s="25">
        <f>SUM(R37:R45)</f>
        <v>299171015</v>
      </c>
      <c r="S36" s="25">
        <v>0</v>
      </c>
    </row>
    <row r="37" spans="2:19" ht="18" customHeight="1">
      <c r="B37" s="32"/>
      <c r="C37" s="479" t="s">
        <v>74</v>
      </c>
      <c r="D37" s="480"/>
      <c r="E37" s="493"/>
      <c r="F37" s="494"/>
      <c r="G37" s="45"/>
      <c r="H37" s="46"/>
      <c r="I37" s="47"/>
      <c r="J37" s="47"/>
      <c r="K37" s="33"/>
      <c r="L37" s="486" t="s">
        <v>75</v>
      </c>
      <c r="M37" s="487"/>
      <c r="N37" s="495"/>
      <c r="O37" s="496"/>
      <c r="P37" s="47"/>
      <c r="Q37" s="25">
        <v>254509659</v>
      </c>
      <c r="R37" s="25">
        <f>486658296-Q37</f>
        <v>232148637</v>
      </c>
      <c r="S37" s="25"/>
    </row>
    <row r="38" spans="2:19" ht="18" customHeight="1">
      <c r="B38" s="38"/>
      <c r="C38" s="479" t="s">
        <v>76</v>
      </c>
      <c r="D38" s="480"/>
      <c r="E38" s="493"/>
      <c r="F38" s="494"/>
      <c r="G38" s="45"/>
      <c r="H38" s="46"/>
      <c r="I38" s="47"/>
      <c r="J38" s="47"/>
      <c r="K38" s="39"/>
      <c r="L38" s="486" t="s">
        <v>77</v>
      </c>
      <c r="M38" s="487"/>
      <c r="N38" s="495"/>
      <c r="O38" s="496"/>
      <c r="P38" s="47"/>
      <c r="Q38" s="25">
        <v>117257210</v>
      </c>
      <c r="R38" s="25"/>
      <c r="S38" s="25"/>
    </row>
    <row r="39" spans="2:19" ht="18" customHeight="1">
      <c r="B39" s="26"/>
      <c r="C39" s="479" t="s">
        <v>78</v>
      </c>
      <c r="D39" s="480"/>
      <c r="E39" s="493"/>
      <c r="F39" s="494"/>
      <c r="G39" s="45"/>
      <c r="H39" s="46"/>
      <c r="I39" s="47"/>
      <c r="J39" s="47"/>
      <c r="K39" s="27"/>
      <c r="L39" s="486" t="s">
        <v>79</v>
      </c>
      <c r="M39" s="487"/>
      <c r="N39" s="495"/>
      <c r="O39" s="496"/>
      <c r="P39" s="47"/>
      <c r="Q39" s="25"/>
      <c r="R39" s="25">
        <v>25487453</v>
      </c>
      <c r="S39" s="25"/>
    </row>
    <row r="40" spans="2:19" ht="18" customHeight="1">
      <c r="B40" s="26"/>
      <c r="C40" s="479" t="s">
        <v>80</v>
      </c>
      <c r="D40" s="480"/>
      <c r="E40" s="524"/>
      <c r="F40" s="525"/>
      <c r="G40" s="45"/>
      <c r="H40" s="46"/>
      <c r="I40" s="47"/>
      <c r="J40" s="47"/>
      <c r="K40" s="27"/>
      <c r="L40" s="486" t="s">
        <v>81</v>
      </c>
      <c r="M40" s="487"/>
      <c r="N40" s="526"/>
      <c r="O40" s="527"/>
      <c r="P40" s="47"/>
      <c r="Q40" s="25"/>
      <c r="R40" s="25">
        <v>39462810</v>
      </c>
      <c r="S40" s="25"/>
    </row>
    <row r="41" spans="2:19" ht="18" customHeight="1">
      <c r="B41" s="26"/>
      <c r="C41" s="479" t="s">
        <v>82</v>
      </c>
      <c r="D41" s="480"/>
      <c r="E41" s="493"/>
      <c r="F41" s="494"/>
      <c r="G41" s="45"/>
      <c r="H41" s="46"/>
      <c r="I41" s="47"/>
      <c r="J41" s="47"/>
      <c r="K41" s="27"/>
      <c r="L41" s="486" t="s">
        <v>83</v>
      </c>
      <c r="M41" s="487"/>
      <c r="N41" s="495"/>
      <c r="O41" s="496"/>
      <c r="P41" s="47"/>
      <c r="Q41" s="25"/>
      <c r="R41" s="25">
        <v>0</v>
      </c>
      <c r="S41" s="25"/>
    </row>
    <row r="42" spans="2:19" ht="18" customHeight="1">
      <c r="B42" s="26"/>
      <c r="C42" s="479" t="s">
        <v>84</v>
      </c>
      <c r="D42" s="480"/>
      <c r="E42" s="493"/>
      <c r="F42" s="494"/>
      <c r="G42" s="45"/>
      <c r="H42" s="46"/>
      <c r="I42" s="47"/>
      <c r="J42" s="47"/>
      <c r="K42" s="27"/>
      <c r="L42" s="486" t="s">
        <v>85</v>
      </c>
      <c r="M42" s="487"/>
      <c r="N42" s="495"/>
      <c r="O42" s="496"/>
      <c r="P42" s="47"/>
      <c r="Q42" s="25">
        <v>186914955</v>
      </c>
      <c r="R42" s="25"/>
      <c r="S42" s="25"/>
    </row>
    <row r="43" spans="2:19" ht="18" customHeight="1">
      <c r="B43" s="26"/>
      <c r="C43" s="507" t="s">
        <v>86</v>
      </c>
      <c r="D43" s="508"/>
      <c r="E43" s="520" t="s">
        <v>87</v>
      </c>
      <c r="F43" s="521"/>
      <c r="G43" s="45"/>
      <c r="H43" s="46"/>
      <c r="I43" s="47"/>
      <c r="J43" s="47"/>
      <c r="K43" s="27"/>
      <c r="L43" s="511" t="s">
        <v>88</v>
      </c>
      <c r="M43" s="512"/>
      <c r="N43" s="522" t="s">
        <v>89</v>
      </c>
      <c r="O43" s="523"/>
      <c r="P43" s="47"/>
      <c r="Q43" s="25"/>
      <c r="R43" s="25">
        <v>478040</v>
      </c>
      <c r="S43" s="25"/>
    </row>
    <row r="44" spans="2:19" ht="18" customHeight="1">
      <c r="B44" s="26"/>
      <c r="C44" s="48">
        <f>SUM(G43:G44)</f>
        <v>0</v>
      </c>
      <c r="D44" s="49" t="s">
        <v>22</v>
      </c>
      <c r="E44" s="516" t="s">
        <v>90</v>
      </c>
      <c r="F44" s="517"/>
      <c r="G44" s="45"/>
      <c r="H44" s="46"/>
      <c r="I44" s="47"/>
      <c r="J44" s="47"/>
      <c r="K44" s="27"/>
      <c r="L44" s="50">
        <f>SUM(R43:R44)</f>
        <v>1506130</v>
      </c>
      <c r="M44" s="51" t="s">
        <v>91</v>
      </c>
      <c r="N44" s="518" t="s">
        <v>92</v>
      </c>
      <c r="O44" s="519"/>
      <c r="P44" s="47"/>
      <c r="Q44" s="25"/>
      <c r="R44" s="25">
        <v>1028090</v>
      </c>
      <c r="S44" s="25"/>
    </row>
    <row r="45" spans="2:19" ht="18" customHeight="1">
      <c r="B45" s="40"/>
      <c r="C45" s="479" t="s">
        <v>93</v>
      </c>
      <c r="D45" s="480"/>
      <c r="E45" s="493"/>
      <c r="F45" s="494"/>
      <c r="G45" s="45"/>
      <c r="H45" s="46"/>
      <c r="I45" s="47"/>
      <c r="J45" s="47"/>
      <c r="K45" s="41"/>
      <c r="L45" s="486" t="s">
        <v>94</v>
      </c>
      <c r="M45" s="487"/>
      <c r="N45" s="495"/>
      <c r="O45" s="496"/>
      <c r="P45" s="47"/>
      <c r="Q45" s="25"/>
      <c r="R45" s="25">
        <v>565985</v>
      </c>
      <c r="S45" s="25"/>
    </row>
    <row r="46" spans="2:19" ht="18" customHeight="1">
      <c r="B46" s="502" t="s">
        <v>95</v>
      </c>
      <c r="C46" s="503"/>
      <c r="D46" s="503"/>
      <c r="E46" s="503"/>
      <c r="F46" s="515"/>
      <c r="G46" s="45">
        <f>SUM(G47:G52)</f>
        <v>0</v>
      </c>
      <c r="H46" s="46"/>
      <c r="I46" s="47"/>
      <c r="J46" s="47"/>
      <c r="K46" s="504" t="s">
        <v>96</v>
      </c>
      <c r="L46" s="505"/>
      <c r="M46" s="505"/>
      <c r="N46" s="505"/>
      <c r="O46" s="506"/>
      <c r="P46" s="24">
        <f>SUM(Q46:S46)</f>
        <v>40727951</v>
      </c>
      <c r="Q46" s="25">
        <f>SUM(Q47:Q52)</f>
        <v>0</v>
      </c>
      <c r="R46" s="25">
        <f>SUM(R47:R52)</f>
        <v>40727951</v>
      </c>
      <c r="S46" s="25">
        <v>0</v>
      </c>
    </row>
    <row r="47" spans="2:19" ht="18" customHeight="1">
      <c r="B47" s="38"/>
      <c r="C47" s="507" t="s">
        <v>97</v>
      </c>
      <c r="D47" s="508"/>
      <c r="E47" s="493" t="s">
        <v>98</v>
      </c>
      <c r="F47" s="494"/>
      <c r="G47" s="45"/>
      <c r="H47" s="46"/>
      <c r="I47" s="47"/>
      <c r="J47" s="47"/>
      <c r="K47" s="39"/>
      <c r="L47" s="511" t="s">
        <v>99</v>
      </c>
      <c r="M47" s="512"/>
      <c r="N47" s="495" t="s">
        <v>100</v>
      </c>
      <c r="O47" s="496"/>
      <c r="P47" s="47"/>
      <c r="Q47" s="25"/>
      <c r="R47" s="25">
        <v>0</v>
      </c>
      <c r="S47" s="25"/>
    </row>
    <row r="48" spans="2:19" ht="18" customHeight="1">
      <c r="B48" s="38"/>
      <c r="C48" s="509"/>
      <c r="D48" s="510"/>
      <c r="E48" s="493" t="s">
        <v>101</v>
      </c>
      <c r="F48" s="494"/>
      <c r="G48" s="45"/>
      <c r="H48" s="46"/>
      <c r="I48" s="47"/>
      <c r="J48" s="47"/>
      <c r="K48" s="39"/>
      <c r="L48" s="513"/>
      <c r="M48" s="514"/>
      <c r="N48" s="495" t="s">
        <v>102</v>
      </c>
      <c r="O48" s="496"/>
      <c r="P48" s="47"/>
      <c r="Q48" s="25"/>
      <c r="R48" s="25">
        <v>9186988</v>
      </c>
      <c r="S48" s="25"/>
    </row>
    <row r="49" spans="2:19" ht="18" customHeight="1">
      <c r="B49" s="38"/>
      <c r="C49" s="48">
        <f>SUM(G47:G49)</f>
        <v>0</v>
      </c>
      <c r="D49" s="49" t="s">
        <v>22</v>
      </c>
      <c r="E49" s="493" t="s">
        <v>103</v>
      </c>
      <c r="F49" s="494"/>
      <c r="G49" s="45"/>
      <c r="H49" s="46"/>
      <c r="I49" s="47"/>
      <c r="J49" s="47"/>
      <c r="K49" s="39"/>
      <c r="L49" s="50">
        <f>SUM(R47:R49)</f>
        <v>9211988</v>
      </c>
      <c r="M49" s="51" t="s">
        <v>91</v>
      </c>
      <c r="N49" s="495" t="s">
        <v>104</v>
      </c>
      <c r="O49" s="496"/>
      <c r="P49" s="47"/>
      <c r="Q49" s="25"/>
      <c r="R49" s="25">
        <v>25000</v>
      </c>
      <c r="S49" s="25"/>
    </row>
    <row r="50" spans="2:19" ht="18" customHeight="1">
      <c r="B50" s="38"/>
      <c r="C50" s="507" t="s">
        <v>105</v>
      </c>
      <c r="D50" s="508"/>
      <c r="E50" s="493" t="s">
        <v>106</v>
      </c>
      <c r="F50" s="494"/>
      <c r="G50" s="45"/>
      <c r="H50" s="46"/>
      <c r="I50" s="47"/>
      <c r="J50" s="47"/>
      <c r="K50" s="39"/>
      <c r="L50" s="511" t="s">
        <v>107</v>
      </c>
      <c r="M50" s="512"/>
      <c r="N50" s="495" t="s">
        <v>108</v>
      </c>
      <c r="O50" s="496"/>
      <c r="P50" s="47"/>
      <c r="Q50" s="25"/>
      <c r="R50" s="25">
        <v>2672526</v>
      </c>
      <c r="S50" s="25"/>
    </row>
    <row r="51" spans="2:19" ht="18" customHeight="1">
      <c r="B51" s="38"/>
      <c r="C51" s="509"/>
      <c r="D51" s="510"/>
      <c r="E51" s="493" t="s">
        <v>109</v>
      </c>
      <c r="F51" s="494"/>
      <c r="G51" s="45"/>
      <c r="H51" s="46"/>
      <c r="I51" s="47"/>
      <c r="J51" s="47"/>
      <c r="K51" s="39"/>
      <c r="L51" s="513"/>
      <c r="M51" s="514"/>
      <c r="N51" s="495" t="s">
        <v>110</v>
      </c>
      <c r="O51" s="496"/>
      <c r="P51" s="47"/>
      <c r="Q51" s="25"/>
      <c r="R51" s="25">
        <v>20171690</v>
      </c>
      <c r="S51" s="25"/>
    </row>
    <row r="52" spans="2:19" ht="18" customHeight="1">
      <c r="B52" s="52"/>
      <c r="C52" s="48">
        <f>SUM(G50:G52)</f>
        <v>0</v>
      </c>
      <c r="D52" s="49" t="s">
        <v>22</v>
      </c>
      <c r="E52" s="493" t="s">
        <v>111</v>
      </c>
      <c r="F52" s="494"/>
      <c r="G52" s="45"/>
      <c r="H52" s="46"/>
      <c r="I52" s="47"/>
      <c r="J52" s="47"/>
      <c r="K52" s="53"/>
      <c r="L52" s="50">
        <f>SUM(R50:R52)</f>
        <v>31515963</v>
      </c>
      <c r="M52" s="51" t="s">
        <v>91</v>
      </c>
      <c r="N52" s="495" t="s">
        <v>112</v>
      </c>
      <c r="O52" s="496"/>
      <c r="P52" s="47"/>
      <c r="Q52" s="25"/>
      <c r="R52" s="25">
        <v>8671747</v>
      </c>
      <c r="S52" s="25"/>
    </row>
    <row r="53" spans="2:19" ht="18" customHeight="1">
      <c r="B53" s="497" t="s">
        <v>10</v>
      </c>
      <c r="C53" s="498"/>
      <c r="D53" s="498"/>
      <c r="E53" s="498"/>
      <c r="F53" s="498"/>
      <c r="G53" s="42" t="s">
        <v>11</v>
      </c>
      <c r="H53" s="43"/>
      <c r="I53" s="44"/>
      <c r="J53" s="44"/>
      <c r="K53" s="499" t="s">
        <v>12</v>
      </c>
      <c r="L53" s="500"/>
      <c r="M53" s="500"/>
      <c r="N53" s="500"/>
      <c r="O53" s="501"/>
      <c r="P53" s="44"/>
      <c r="Q53" s="25"/>
      <c r="R53" s="25"/>
      <c r="S53" s="25"/>
    </row>
    <row r="54" spans="2:19" ht="18" customHeight="1">
      <c r="B54" s="502" t="s">
        <v>113</v>
      </c>
      <c r="C54" s="503"/>
      <c r="D54" s="503"/>
      <c r="E54" s="503"/>
      <c r="F54" s="503"/>
      <c r="G54" s="45">
        <f>SUM(G55:G73)</f>
        <v>0</v>
      </c>
      <c r="H54" s="46"/>
      <c r="I54" s="47"/>
      <c r="J54" s="47"/>
      <c r="K54" s="504" t="s">
        <v>114</v>
      </c>
      <c r="L54" s="505"/>
      <c r="M54" s="505"/>
      <c r="N54" s="505"/>
      <c r="O54" s="506"/>
      <c r="P54" s="24">
        <f>SUM(Q54:S54)</f>
        <v>303783568</v>
      </c>
      <c r="Q54" s="25">
        <f>SUM(Q55:Q73)</f>
        <v>149343011</v>
      </c>
      <c r="R54" s="25">
        <f>SUM(R55:R73)</f>
        <v>154440557</v>
      </c>
      <c r="S54" s="25">
        <v>0</v>
      </c>
    </row>
    <row r="55" spans="2:19" ht="18" customHeight="1">
      <c r="B55" s="32"/>
      <c r="C55" s="479" t="s">
        <v>115</v>
      </c>
      <c r="D55" s="480"/>
      <c r="E55" s="481"/>
      <c r="F55" s="481"/>
      <c r="G55" s="45"/>
      <c r="H55" s="46"/>
      <c r="I55" s="47"/>
      <c r="J55" s="47"/>
      <c r="K55" s="33"/>
      <c r="L55" s="486" t="s">
        <v>116</v>
      </c>
      <c r="M55" s="487"/>
      <c r="N55" s="488"/>
      <c r="O55" s="489"/>
      <c r="P55" s="47"/>
      <c r="Q55" s="25"/>
      <c r="R55" s="25">
        <v>26851080</v>
      </c>
      <c r="S55" s="25"/>
    </row>
    <row r="56" spans="2:19" ht="18" customHeight="1">
      <c r="B56" s="38"/>
      <c r="C56" s="479" t="s">
        <v>109</v>
      </c>
      <c r="D56" s="480"/>
      <c r="E56" s="481"/>
      <c r="F56" s="481"/>
      <c r="G56" s="45"/>
      <c r="H56" s="46"/>
      <c r="I56" s="47"/>
      <c r="J56" s="47"/>
      <c r="K56" s="39"/>
      <c r="L56" s="486" t="s">
        <v>110</v>
      </c>
      <c r="M56" s="487"/>
      <c r="N56" s="488"/>
      <c r="O56" s="489"/>
      <c r="P56" s="47"/>
      <c r="Q56" s="25"/>
      <c r="R56" s="25">
        <v>7538929</v>
      </c>
      <c r="S56" s="25"/>
    </row>
    <row r="57" spans="2:19" ht="18" customHeight="1">
      <c r="B57" s="26"/>
      <c r="C57" s="479" t="s">
        <v>117</v>
      </c>
      <c r="D57" s="480"/>
      <c r="E57" s="481"/>
      <c r="F57" s="481"/>
      <c r="G57" s="45"/>
      <c r="H57" s="46"/>
      <c r="I57" s="47"/>
      <c r="J57" s="47"/>
      <c r="K57" s="27"/>
      <c r="L57" s="486" t="s">
        <v>118</v>
      </c>
      <c r="M57" s="487"/>
      <c r="N57" s="488"/>
      <c r="O57" s="489"/>
      <c r="P57" s="47"/>
      <c r="Q57" s="25"/>
      <c r="R57" s="25">
        <v>598204</v>
      </c>
      <c r="S57" s="25"/>
    </row>
    <row r="58" spans="2:19" ht="18" customHeight="1">
      <c r="B58" s="26"/>
      <c r="C58" s="479" t="s">
        <v>119</v>
      </c>
      <c r="D58" s="480"/>
      <c r="E58" s="490"/>
      <c r="F58" s="490"/>
      <c r="G58" s="45"/>
      <c r="H58" s="46"/>
      <c r="I58" s="47"/>
      <c r="J58" s="47"/>
      <c r="K58" s="27"/>
      <c r="L58" s="486" t="s">
        <v>120</v>
      </c>
      <c r="M58" s="487"/>
      <c r="N58" s="491"/>
      <c r="O58" s="492"/>
      <c r="P58" s="47"/>
      <c r="Q58" s="25"/>
      <c r="R58" s="25">
        <v>12316161</v>
      </c>
      <c r="S58" s="25"/>
    </row>
    <row r="59" spans="2:19" ht="18" customHeight="1">
      <c r="B59" s="26"/>
      <c r="C59" s="479" t="s">
        <v>121</v>
      </c>
      <c r="D59" s="480"/>
      <c r="E59" s="481"/>
      <c r="F59" s="481"/>
      <c r="G59" s="45"/>
      <c r="H59" s="46"/>
      <c r="I59" s="47"/>
      <c r="J59" s="47"/>
      <c r="K59" s="27"/>
      <c r="L59" s="486" t="s">
        <v>122</v>
      </c>
      <c r="M59" s="487"/>
      <c r="N59" s="488"/>
      <c r="O59" s="489"/>
      <c r="P59" s="47"/>
      <c r="Q59" s="25"/>
      <c r="R59" s="25">
        <v>2829073</v>
      </c>
      <c r="S59" s="25"/>
    </row>
    <row r="60" spans="2:19" ht="18" customHeight="1">
      <c r="B60" s="26"/>
      <c r="C60" s="479" t="s">
        <v>123</v>
      </c>
      <c r="D60" s="480"/>
      <c r="E60" s="481"/>
      <c r="F60" s="481"/>
      <c r="G60" s="45"/>
      <c r="H60" s="46"/>
      <c r="I60" s="47"/>
      <c r="J60" s="47"/>
      <c r="K60" s="27"/>
      <c r="L60" s="486" t="s">
        <v>124</v>
      </c>
      <c r="M60" s="487"/>
      <c r="N60" s="488"/>
      <c r="O60" s="489"/>
      <c r="P60" s="47"/>
      <c r="Q60" s="25"/>
      <c r="R60" s="25">
        <v>33345257</v>
      </c>
      <c r="S60" s="25"/>
    </row>
    <row r="61" spans="2:19" ht="18" customHeight="1">
      <c r="B61" s="26"/>
      <c r="C61" s="479" t="s">
        <v>125</v>
      </c>
      <c r="D61" s="480"/>
      <c r="E61" s="481"/>
      <c r="F61" s="481"/>
      <c r="G61" s="45"/>
      <c r="H61" s="46"/>
      <c r="I61" s="47"/>
      <c r="J61" s="47"/>
      <c r="K61" s="27"/>
      <c r="L61" s="486" t="s">
        <v>126</v>
      </c>
      <c r="M61" s="487"/>
      <c r="N61" s="488"/>
      <c r="O61" s="489"/>
      <c r="P61" s="47"/>
      <c r="Q61" s="25"/>
      <c r="R61" s="25">
        <v>14725891</v>
      </c>
      <c r="S61" s="25"/>
    </row>
    <row r="62" spans="2:19" ht="18" customHeight="1">
      <c r="B62" s="26"/>
      <c r="C62" s="479" t="s">
        <v>127</v>
      </c>
      <c r="D62" s="480"/>
      <c r="E62" s="481"/>
      <c r="F62" s="481"/>
      <c r="G62" s="45"/>
      <c r="H62" s="46"/>
      <c r="I62" s="47"/>
      <c r="J62" s="47"/>
      <c r="K62" s="27"/>
      <c r="L62" s="486" t="s">
        <v>128</v>
      </c>
      <c r="M62" s="487"/>
      <c r="N62" s="488"/>
      <c r="O62" s="489"/>
      <c r="P62" s="47"/>
      <c r="Q62" s="25"/>
      <c r="R62" s="25">
        <v>1734358</v>
      </c>
      <c r="S62" s="25"/>
    </row>
    <row r="63" spans="2:19" ht="18" customHeight="1">
      <c r="B63" s="26"/>
      <c r="C63" s="479" t="s">
        <v>129</v>
      </c>
      <c r="D63" s="480"/>
      <c r="E63" s="481"/>
      <c r="F63" s="481"/>
      <c r="G63" s="45"/>
      <c r="H63" s="46"/>
      <c r="I63" s="47"/>
      <c r="J63" s="47"/>
      <c r="K63" s="27"/>
      <c r="L63" s="486" t="s">
        <v>130</v>
      </c>
      <c r="M63" s="487"/>
      <c r="N63" s="488"/>
      <c r="O63" s="489"/>
      <c r="P63" s="47"/>
      <c r="Q63" s="25">
        <v>149343011</v>
      </c>
      <c r="R63" s="25"/>
      <c r="S63" s="25"/>
    </row>
    <row r="64" spans="2:19" ht="18" customHeight="1">
      <c r="B64" s="26"/>
      <c r="C64" s="479" t="s">
        <v>131</v>
      </c>
      <c r="D64" s="480"/>
      <c r="E64" s="490"/>
      <c r="F64" s="490"/>
      <c r="G64" s="45"/>
      <c r="H64" s="46"/>
      <c r="I64" s="47"/>
      <c r="J64" s="47"/>
      <c r="K64" s="27"/>
      <c r="L64" s="486" t="s">
        <v>132</v>
      </c>
      <c r="M64" s="487"/>
      <c r="N64" s="491"/>
      <c r="O64" s="492"/>
      <c r="P64" s="47"/>
      <c r="Q64" s="25"/>
      <c r="R64" s="25">
        <v>11779674</v>
      </c>
      <c r="S64" s="25"/>
    </row>
    <row r="65" spans="2:19" ht="18" customHeight="1">
      <c r="B65" s="26"/>
      <c r="C65" s="479" t="s">
        <v>133</v>
      </c>
      <c r="D65" s="480"/>
      <c r="E65" s="481"/>
      <c r="F65" s="481"/>
      <c r="G65" s="45"/>
      <c r="H65" s="46"/>
      <c r="I65" s="47"/>
      <c r="J65" s="47"/>
      <c r="K65" s="27"/>
      <c r="L65" s="486" t="s">
        <v>134</v>
      </c>
      <c r="M65" s="487"/>
      <c r="N65" s="488"/>
      <c r="O65" s="489"/>
      <c r="P65" s="47"/>
      <c r="Q65" s="25"/>
      <c r="R65" s="25">
        <v>19630290</v>
      </c>
      <c r="S65" s="25"/>
    </row>
    <row r="66" spans="2:19" ht="18" customHeight="1">
      <c r="B66" s="26"/>
      <c r="C66" s="479" t="s">
        <v>135</v>
      </c>
      <c r="D66" s="480"/>
      <c r="E66" s="481"/>
      <c r="F66" s="481"/>
      <c r="G66" s="45"/>
      <c r="H66" s="46"/>
      <c r="I66" s="47"/>
      <c r="J66" s="47"/>
      <c r="K66" s="27"/>
      <c r="L66" s="486" t="s">
        <v>136</v>
      </c>
      <c r="M66" s="487"/>
      <c r="N66" s="488"/>
      <c r="O66" s="489"/>
      <c r="P66" s="47"/>
      <c r="Q66" s="25"/>
      <c r="R66" s="25">
        <v>220000</v>
      </c>
      <c r="S66" s="25"/>
    </row>
    <row r="67" spans="2:19" ht="18" customHeight="1">
      <c r="B67" s="26"/>
      <c r="C67" s="479" t="s">
        <v>137</v>
      </c>
      <c r="D67" s="480"/>
      <c r="E67" s="481"/>
      <c r="F67" s="481"/>
      <c r="G67" s="45"/>
      <c r="H67" s="46"/>
      <c r="I67" s="47"/>
      <c r="J67" s="47"/>
      <c r="K67" s="27"/>
      <c r="L67" s="486" t="s">
        <v>138</v>
      </c>
      <c r="M67" s="487"/>
      <c r="N67" s="488"/>
      <c r="O67" s="489"/>
      <c r="P67" s="47"/>
      <c r="Q67" s="25"/>
      <c r="R67" s="25">
        <v>3502150</v>
      </c>
      <c r="S67" s="25"/>
    </row>
    <row r="68" spans="2:19" ht="18" customHeight="1">
      <c r="B68" s="26"/>
      <c r="C68" s="479" t="s">
        <v>139</v>
      </c>
      <c r="D68" s="480"/>
      <c r="E68" s="481"/>
      <c r="F68" s="481"/>
      <c r="G68" s="45"/>
      <c r="H68" s="46"/>
      <c r="I68" s="47"/>
      <c r="J68" s="47"/>
      <c r="K68" s="27"/>
      <c r="L68" s="486" t="s">
        <v>140</v>
      </c>
      <c r="M68" s="487"/>
      <c r="N68" s="488"/>
      <c r="O68" s="489"/>
      <c r="P68" s="47"/>
      <c r="Q68" s="25"/>
      <c r="R68" s="25">
        <v>12092302</v>
      </c>
      <c r="S68" s="25"/>
    </row>
    <row r="69" spans="2:19" ht="18" customHeight="1">
      <c r="B69" s="26"/>
      <c r="C69" s="479" t="s">
        <v>101</v>
      </c>
      <c r="D69" s="480"/>
      <c r="E69" s="481"/>
      <c r="F69" s="481"/>
      <c r="G69" s="45"/>
      <c r="H69" s="46"/>
      <c r="I69" s="47"/>
      <c r="J69" s="47"/>
      <c r="K69" s="27"/>
      <c r="L69" s="486" t="s">
        <v>102</v>
      </c>
      <c r="M69" s="487"/>
      <c r="N69" s="488"/>
      <c r="O69" s="489"/>
      <c r="P69" s="47"/>
      <c r="Q69" s="25"/>
      <c r="R69" s="25">
        <v>145311</v>
      </c>
      <c r="S69" s="25"/>
    </row>
    <row r="70" spans="2:19" ht="18" customHeight="1">
      <c r="B70" s="26"/>
      <c r="C70" s="479" t="s">
        <v>141</v>
      </c>
      <c r="D70" s="480"/>
      <c r="E70" s="481"/>
      <c r="F70" s="481"/>
      <c r="G70" s="45"/>
      <c r="H70" s="46"/>
      <c r="I70" s="47"/>
      <c r="J70" s="47"/>
      <c r="K70" s="27"/>
      <c r="L70" s="486" t="s">
        <v>142</v>
      </c>
      <c r="M70" s="487"/>
      <c r="N70" s="488"/>
      <c r="O70" s="489"/>
      <c r="P70" s="47"/>
      <c r="Q70" s="25"/>
      <c r="R70" s="25">
        <v>0</v>
      </c>
      <c r="S70" s="25"/>
    </row>
    <row r="71" spans="2:19" ht="18" customHeight="1">
      <c r="B71" s="26"/>
      <c r="C71" s="479" t="s">
        <v>143</v>
      </c>
      <c r="D71" s="480"/>
      <c r="E71" s="481"/>
      <c r="F71" s="481"/>
      <c r="G71" s="45"/>
      <c r="H71" s="46"/>
      <c r="I71" s="47"/>
      <c r="J71" s="47"/>
      <c r="K71" s="27"/>
      <c r="L71" s="486" t="s">
        <v>144</v>
      </c>
      <c r="M71" s="487"/>
      <c r="N71" s="488"/>
      <c r="O71" s="489"/>
      <c r="P71" s="47"/>
      <c r="Q71" s="25"/>
      <c r="R71" s="25">
        <v>2957102</v>
      </c>
      <c r="S71" s="25"/>
    </row>
    <row r="72" spans="2:19" ht="18" customHeight="1">
      <c r="B72" s="26"/>
      <c r="C72" s="479" t="s">
        <v>145</v>
      </c>
      <c r="D72" s="480"/>
      <c r="E72" s="481"/>
      <c r="F72" s="481"/>
      <c r="G72" s="45"/>
      <c r="H72" s="46"/>
      <c r="I72" s="47"/>
      <c r="J72" s="47"/>
      <c r="K72" s="27"/>
      <c r="L72" s="486" t="s">
        <v>146</v>
      </c>
      <c r="M72" s="487"/>
      <c r="N72" s="488"/>
      <c r="O72" s="489"/>
      <c r="P72" s="47"/>
      <c r="Q72" s="25"/>
      <c r="R72" s="25">
        <v>0</v>
      </c>
      <c r="S72" s="25"/>
    </row>
    <row r="73" spans="2:19" ht="18" customHeight="1" thickBot="1">
      <c r="B73" s="26"/>
      <c r="C73" s="479" t="s">
        <v>147</v>
      </c>
      <c r="D73" s="480"/>
      <c r="E73" s="481"/>
      <c r="F73" s="481"/>
      <c r="G73" s="45"/>
      <c r="H73" s="46"/>
      <c r="I73" s="47"/>
      <c r="J73" s="47"/>
      <c r="K73" s="54"/>
      <c r="L73" s="482" t="s">
        <v>148</v>
      </c>
      <c r="M73" s="483"/>
      <c r="N73" s="484"/>
      <c r="O73" s="485"/>
      <c r="P73" s="47"/>
      <c r="Q73" s="25"/>
      <c r="R73" s="25">
        <v>4174775</v>
      </c>
      <c r="S73" s="25"/>
    </row>
    <row r="74" spans="2:19" ht="18" customHeight="1" thickBot="1">
      <c r="B74" s="55"/>
      <c r="C74" s="56"/>
      <c r="D74" s="56"/>
      <c r="E74" s="56"/>
      <c r="F74" s="56"/>
      <c r="G74" s="56"/>
      <c r="H74" s="57"/>
      <c r="Q74" s="25"/>
      <c r="R74" s="25"/>
      <c r="S74" s="25"/>
    </row>
  </sheetData>
  <mergeCells count="237">
    <mergeCell ref="B6:G6"/>
    <mergeCell ref="B7:F7"/>
    <mergeCell ref="K7:O7"/>
    <mergeCell ref="B8:F8"/>
    <mergeCell ref="K8:O8"/>
    <mergeCell ref="C9:D10"/>
    <mergeCell ref="E9:F9"/>
    <mergeCell ref="L9:M10"/>
    <mergeCell ref="N9:O9"/>
    <mergeCell ref="E10:F10"/>
    <mergeCell ref="C13:D13"/>
    <mergeCell ref="E13:F13"/>
    <mergeCell ref="L13:M13"/>
    <mergeCell ref="N13:O13"/>
    <mergeCell ref="C14:D14"/>
    <mergeCell ref="E14:F14"/>
    <mergeCell ref="L14:M14"/>
    <mergeCell ref="N14:O14"/>
    <mergeCell ref="N10:O10"/>
    <mergeCell ref="E11:F11"/>
    <mergeCell ref="N11:O11"/>
    <mergeCell ref="C12:D12"/>
    <mergeCell ref="E12:F12"/>
    <mergeCell ref="L12:M12"/>
    <mergeCell ref="N12:O12"/>
    <mergeCell ref="B17:F17"/>
    <mergeCell ref="K17:O17"/>
    <mergeCell ref="C18:D18"/>
    <mergeCell ref="E18:F18"/>
    <mergeCell ref="L18:M18"/>
    <mergeCell ref="N18:O18"/>
    <mergeCell ref="C15:D15"/>
    <mergeCell ref="E15:F15"/>
    <mergeCell ref="L15:M15"/>
    <mergeCell ref="N15:O15"/>
    <mergeCell ref="C16:D16"/>
    <mergeCell ref="E16:F16"/>
    <mergeCell ref="L16:M16"/>
    <mergeCell ref="N16:O16"/>
    <mergeCell ref="C21:D21"/>
    <mergeCell ref="E21:F21"/>
    <mergeCell ref="L21:M21"/>
    <mergeCell ref="N21:O21"/>
    <mergeCell ref="C22:D22"/>
    <mergeCell ref="E22:F22"/>
    <mergeCell ref="L22:M22"/>
    <mergeCell ref="N22:O22"/>
    <mergeCell ref="C19:D19"/>
    <mergeCell ref="E19:F19"/>
    <mergeCell ref="L19:M19"/>
    <mergeCell ref="N19:O19"/>
    <mergeCell ref="C20:D20"/>
    <mergeCell ref="E20:F20"/>
    <mergeCell ref="L20:M20"/>
    <mergeCell ref="N20:O20"/>
    <mergeCell ref="B25:F25"/>
    <mergeCell ref="K25:O25"/>
    <mergeCell ref="B26:F26"/>
    <mergeCell ref="K26:O26"/>
    <mergeCell ref="C27:D27"/>
    <mergeCell ref="E27:F27"/>
    <mergeCell ref="L27:M27"/>
    <mergeCell ref="N27:O27"/>
    <mergeCell ref="C23:D23"/>
    <mergeCell ref="E23:F23"/>
    <mergeCell ref="L23:M23"/>
    <mergeCell ref="N23:O23"/>
    <mergeCell ref="C24:D24"/>
    <mergeCell ref="E24:F24"/>
    <mergeCell ref="L24:M24"/>
    <mergeCell ref="N24:O24"/>
    <mergeCell ref="C30:D30"/>
    <mergeCell ref="E30:F30"/>
    <mergeCell ref="L30:M30"/>
    <mergeCell ref="N30:O30"/>
    <mergeCell ref="C31:D31"/>
    <mergeCell ref="E31:F31"/>
    <mergeCell ref="L31:M31"/>
    <mergeCell ref="N31:O31"/>
    <mergeCell ref="C28:D28"/>
    <mergeCell ref="E28:F28"/>
    <mergeCell ref="L28:M28"/>
    <mergeCell ref="N28:O28"/>
    <mergeCell ref="C29:D29"/>
    <mergeCell ref="E29:F29"/>
    <mergeCell ref="L29:M29"/>
    <mergeCell ref="N29:O29"/>
    <mergeCell ref="C34:D34"/>
    <mergeCell ref="E34:F34"/>
    <mergeCell ref="L34:M34"/>
    <mergeCell ref="N34:O34"/>
    <mergeCell ref="C35:D35"/>
    <mergeCell ref="E35:F35"/>
    <mergeCell ref="L35:M35"/>
    <mergeCell ref="N35:O35"/>
    <mergeCell ref="C32:D32"/>
    <mergeCell ref="E32:F32"/>
    <mergeCell ref="L32:M32"/>
    <mergeCell ref="N32:O32"/>
    <mergeCell ref="C33:D33"/>
    <mergeCell ref="E33:F33"/>
    <mergeCell ref="L33:M33"/>
    <mergeCell ref="N33:O33"/>
    <mergeCell ref="C38:D38"/>
    <mergeCell ref="E38:F38"/>
    <mergeCell ref="L38:M38"/>
    <mergeCell ref="N38:O38"/>
    <mergeCell ref="C39:D39"/>
    <mergeCell ref="E39:F39"/>
    <mergeCell ref="L39:M39"/>
    <mergeCell ref="N39:O39"/>
    <mergeCell ref="B36:F36"/>
    <mergeCell ref="K36:O36"/>
    <mergeCell ref="C37:D37"/>
    <mergeCell ref="E37:F37"/>
    <mergeCell ref="L37:M37"/>
    <mergeCell ref="N37:O37"/>
    <mergeCell ref="C42:D42"/>
    <mergeCell ref="E42:F42"/>
    <mergeCell ref="L42:M42"/>
    <mergeCell ref="N42:O42"/>
    <mergeCell ref="C43:D43"/>
    <mergeCell ref="E43:F43"/>
    <mergeCell ref="L43:M43"/>
    <mergeCell ref="N43:O43"/>
    <mergeCell ref="C40:D40"/>
    <mergeCell ref="E40:F40"/>
    <mergeCell ref="L40:M40"/>
    <mergeCell ref="N40:O40"/>
    <mergeCell ref="C41:D41"/>
    <mergeCell ref="E41:F41"/>
    <mergeCell ref="L41:M41"/>
    <mergeCell ref="N41:O41"/>
    <mergeCell ref="B46:F46"/>
    <mergeCell ref="K46:O46"/>
    <mergeCell ref="C47:D48"/>
    <mergeCell ref="E47:F47"/>
    <mergeCell ref="L47:M48"/>
    <mergeCell ref="N47:O47"/>
    <mergeCell ref="E48:F48"/>
    <mergeCell ref="N48:O48"/>
    <mergeCell ref="E44:F44"/>
    <mergeCell ref="N44:O44"/>
    <mergeCell ref="C45:D45"/>
    <mergeCell ref="E45:F45"/>
    <mergeCell ref="L45:M45"/>
    <mergeCell ref="N45:O45"/>
    <mergeCell ref="E52:F52"/>
    <mergeCell ref="N52:O52"/>
    <mergeCell ref="B53:F53"/>
    <mergeCell ref="K53:O53"/>
    <mergeCell ref="B54:F54"/>
    <mergeCell ref="K54:O54"/>
    <mergeCell ref="E49:F49"/>
    <mergeCell ref="N49:O49"/>
    <mergeCell ref="C50:D51"/>
    <mergeCell ref="E50:F50"/>
    <mergeCell ref="L50:M51"/>
    <mergeCell ref="N50:O50"/>
    <mergeCell ref="E51:F51"/>
    <mergeCell ref="N51:O51"/>
    <mergeCell ref="C57:D57"/>
    <mergeCell ref="E57:F57"/>
    <mergeCell ref="L57:M57"/>
    <mergeCell ref="N57:O57"/>
    <mergeCell ref="C58:D58"/>
    <mergeCell ref="E58:F58"/>
    <mergeCell ref="L58:M58"/>
    <mergeCell ref="N58:O58"/>
    <mergeCell ref="C55:D55"/>
    <mergeCell ref="E55:F55"/>
    <mergeCell ref="L55:M55"/>
    <mergeCell ref="N55:O55"/>
    <mergeCell ref="C56:D56"/>
    <mergeCell ref="E56:F56"/>
    <mergeCell ref="L56:M56"/>
    <mergeCell ref="N56:O56"/>
    <mergeCell ref="C61:D61"/>
    <mergeCell ref="E61:F61"/>
    <mergeCell ref="L61:M61"/>
    <mergeCell ref="N61:O61"/>
    <mergeCell ref="C62:D62"/>
    <mergeCell ref="E62:F62"/>
    <mergeCell ref="L62:M62"/>
    <mergeCell ref="N62:O62"/>
    <mergeCell ref="C59:D59"/>
    <mergeCell ref="E59:F59"/>
    <mergeCell ref="L59:M59"/>
    <mergeCell ref="N59:O59"/>
    <mergeCell ref="C60:D60"/>
    <mergeCell ref="E60:F60"/>
    <mergeCell ref="L60:M60"/>
    <mergeCell ref="N60:O60"/>
    <mergeCell ref="C65:D65"/>
    <mergeCell ref="E65:F65"/>
    <mergeCell ref="L65:M65"/>
    <mergeCell ref="N65:O65"/>
    <mergeCell ref="C66:D66"/>
    <mergeCell ref="E66:F66"/>
    <mergeCell ref="L66:M66"/>
    <mergeCell ref="N66:O66"/>
    <mergeCell ref="C63:D63"/>
    <mergeCell ref="E63:F63"/>
    <mergeCell ref="L63:M63"/>
    <mergeCell ref="N63:O63"/>
    <mergeCell ref="C64:D64"/>
    <mergeCell ref="E64:F64"/>
    <mergeCell ref="L64:M64"/>
    <mergeCell ref="N64:O64"/>
    <mergeCell ref="C69:D69"/>
    <mergeCell ref="E69:F69"/>
    <mergeCell ref="L69:M69"/>
    <mergeCell ref="N69:O69"/>
    <mergeCell ref="C70:D70"/>
    <mergeCell ref="E70:F70"/>
    <mergeCell ref="L70:M70"/>
    <mergeCell ref="N70:O70"/>
    <mergeCell ref="C67:D67"/>
    <mergeCell ref="E67:F67"/>
    <mergeCell ref="L67:M67"/>
    <mergeCell ref="N67:O67"/>
    <mergeCell ref="C68:D68"/>
    <mergeCell ref="E68:F68"/>
    <mergeCell ref="L68:M68"/>
    <mergeCell ref="N68:O68"/>
    <mergeCell ref="C73:D73"/>
    <mergeCell ref="E73:F73"/>
    <mergeCell ref="L73:M73"/>
    <mergeCell ref="N73:O73"/>
    <mergeCell ref="C71:D71"/>
    <mergeCell ref="E71:F71"/>
    <mergeCell ref="L71:M71"/>
    <mergeCell ref="N71:O71"/>
    <mergeCell ref="C72:D72"/>
    <mergeCell ref="E72:F72"/>
    <mergeCell ref="L72:M72"/>
    <mergeCell ref="N72:O72"/>
  </mergeCells>
  <phoneticPr fontId="4"/>
  <pageMargins left="0" right="0" top="0" bottom="0" header="0" footer="0"/>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7</vt:i4>
      </vt:variant>
    </vt:vector>
  </HeadingPairs>
  <TitlesOfParts>
    <vt:vector size="38" baseType="lpstr">
      <vt:lpstr>表紙</vt:lpstr>
      <vt:lpstr>構成１</vt:lpstr>
      <vt:lpstr>E1.入力シート1</vt:lpstr>
      <vt:lpstr>E2.入力シート2</vt:lpstr>
      <vt:lpstr>E3.入力シート3</vt:lpstr>
      <vt:lpstr>診療価格算定</vt:lpstr>
      <vt:lpstr>構成２</vt:lpstr>
      <vt:lpstr>ルール（仮）</vt:lpstr>
      <vt:lpstr>S1.直接費・間接費整理</vt:lpstr>
      <vt:lpstr>S2.直間比</vt:lpstr>
      <vt:lpstr>S3.施設面積</vt:lpstr>
      <vt:lpstr>S4.職員人数整理</vt:lpstr>
      <vt:lpstr>S5.配賦・按分重みづけ係数 </vt:lpstr>
      <vt:lpstr>S6.重みづけ係数（補助外人のみ）</vt:lpstr>
      <vt:lpstr>S7.直接費を部門に整理</vt:lpstr>
      <vt:lpstr>S8.係数算定</vt:lpstr>
      <vt:lpstr>S9.係数を用いた算定</vt:lpstr>
      <vt:lpstr>S10.施設全体の直接費算定①</vt:lpstr>
      <vt:lpstr>S11.施設全体の直接費算定②</vt:lpstr>
      <vt:lpstr>S12.一次配賦基準</vt:lpstr>
      <vt:lpstr>S13.一次配賦</vt:lpstr>
      <vt:lpstr>S14.診療科別面積</vt:lpstr>
      <vt:lpstr>S15.診療科別職員人数</vt:lpstr>
      <vt:lpstr>S16.診療科別件数</vt:lpstr>
      <vt:lpstr>S17.損益計算書</vt:lpstr>
      <vt:lpstr>S18.重みづけ（レセプト補正）</vt:lpstr>
      <vt:lpstr>S19.補助部門の1患者</vt:lpstr>
      <vt:lpstr>S20.二次配賦・1患者集約</vt:lpstr>
      <vt:lpstr>S21.診療材料費・利益</vt:lpstr>
      <vt:lpstr>S22.間接費</vt:lpstr>
      <vt:lpstr>S23.診療価格算定</vt:lpstr>
      <vt:lpstr>E1.入力シート1!Print_Area</vt:lpstr>
      <vt:lpstr>E2.入力シート2!Print_Area</vt:lpstr>
      <vt:lpstr>E3.入力シート3!Print_Area</vt:lpstr>
      <vt:lpstr>S2.直間比!Print_Area</vt:lpstr>
      <vt:lpstr>構成１!Print_Area</vt:lpstr>
      <vt:lpstr>診療価格算定!Print_Area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acish</dc:creator>
  <cp:lastModifiedBy>T</cp:lastModifiedBy>
  <cp:lastPrinted>2020-11-04T05:25:30Z</cp:lastPrinted>
  <dcterms:created xsi:type="dcterms:W3CDTF">2020-09-29T02:09:15Z</dcterms:created>
  <dcterms:modified xsi:type="dcterms:W3CDTF">2021-01-27T06:55:26Z</dcterms:modified>
</cp:coreProperties>
</file>