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709"/>
  <workbookPr filterPrivacy="1" autoCompressPictures="0"/>
  <bookViews>
    <workbookView xWindow="0" yWindow="0" windowWidth="21700" windowHeight="23880"/>
  </bookViews>
  <sheets>
    <sheet name="投稿申込書" sheetId="1" r:id="rId1"/>
    <sheet name="事務局使用欄" sheetId="2" r:id="rId2"/>
  </sheets>
  <definedNames>
    <definedName name="_xlnm.Print_Area" localSheetId="0">投稿申込書!$A$1:$M$204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119" i="1" l="1"/>
  <c r="U117" i="1"/>
  <c r="U114" i="1"/>
  <c r="U113" i="1"/>
  <c r="U112" i="1"/>
  <c r="U111" i="1"/>
  <c r="U109" i="1"/>
  <c r="U7" i="1"/>
  <c r="U159" i="1"/>
  <c r="U158" i="1"/>
  <c r="U150" i="1"/>
  <c r="U121" i="1"/>
  <c r="G110" i="1"/>
  <c r="S84" i="1"/>
  <c r="D25" i="2"/>
  <c r="D3" i="2"/>
  <c r="D4" i="2"/>
  <c r="D5" i="2"/>
  <c r="D6" i="2"/>
  <c r="B8" i="2"/>
  <c r="C8" i="2"/>
  <c r="D7" i="2"/>
  <c r="D9" i="2"/>
  <c r="D10" i="2"/>
  <c r="D11" i="2"/>
  <c r="D12" i="2"/>
  <c r="N18" i="2"/>
  <c r="D13" i="2"/>
  <c r="N19" i="2"/>
  <c r="D14" i="2"/>
  <c r="N20" i="2"/>
  <c r="D15" i="2"/>
  <c r="N21" i="2"/>
  <c r="D16" i="2"/>
  <c r="N22" i="2"/>
  <c r="D17" i="2"/>
  <c r="N23" i="2"/>
  <c r="D18" i="2"/>
  <c r="N24" i="2"/>
  <c r="D19" i="2"/>
  <c r="N25" i="2"/>
  <c r="D20" i="2"/>
  <c r="N26" i="2"/>
  <c r="D21" i="2"/>
  <c r="D22" i="2"/>
  <c r="D23" i="2"/>
  <c r="D24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B82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C1" i="2"/>
  <c r="V159" i="1"/>
  <c r="W159" i="1"/>
  <c r="V158" i="1"/>
  <c r="V150" i="1"/>
  <c r="V125" i="1"/>
  <c r="V121" i="1"/>
  <c r="V119" i="1"/>
  <c r="V117" i="1"/>
  <c r="V114" i="1"/>
  <c r="V113" i="1"/>
  <c r="V112" i="1"/>
  <c r="V111" i="1"/>
  <c r="V110" i="1"/>
  <c r="V109" i="1"/>
  <c r="V94" i="1"/>
  <c r="V93" i="1"/>
  <c r="V91" i="1"/>
  <c r="V84" i="1"/>
  <c r="V60" i="1"/>
  <c r="V59" i="1"/>
  <c r="V56" i="1"/>
  <c r="V55" i="1"/>
  <c r="V34" i="1"/>
  <c r="V33" i="1"/>
  <c r="V30" i="1"/>
  <c r="V29" i="1"/>
  <c r="V3" i="1"/>
  <c r="V5" i="1"/>
  <c r="V7" i="1"/>
  <c r="V10" i="1"/>
  <c r="V11" i="1"/>
  <c r="V13" i="1"/>
  <c r="V17" i="1"/>
  <c r="V18" i="1"/>
  <c r="V19" i="1"/>
  <c r="U3" i="1"/>
  <c r="S125" i="1"/>
  <c r="U125" i="1"/>
  <c r="S95" i="1"/>
  <c r="S96" i="1"/>
  <c r="S97" i="1"/>
  <c r="S98" i="1"/>
  <c r="S99" i="1"/>
  <c r="S94" i="1"/>
  <c r="S92" i="1"/>
  <c r="W150" i="1"/>
  <c r="W111" i="1"/>
  <c r="W158" i="1"/>
  <c r="W121" i="1"/>
  <c r="W125" i="1"/>
  <c r="W119" i="1"/>
  <c r="W117" i="1"/>
  <c r="W114" i="1"/>
  <c r="W113" i="1"/>
  <c r="W112" i="1"/>
  <c r="W109" i="1"/>
  <c r="W3" i="1"/>
  <c r="S93" i="1"/>
  <c r="U91" i="1"/>
  <c r="W91" i="1"/>
  <c r="U84" i="1"/>
  <c r="W84" i="1"/>
  <c r="S59" i="1"/>
  <c r="S55" i="1"/>
  <c r="S33" i="1"/>
  <c r="S29" i="1"/>
  <c r="U55" i="1"/>
  <c r="W55" i="1"/>
  <c r="U56" i="1"/>
  <c r="W56" i="1"/>
  <c r="U59" i="1"/>
  <c r="W59" i="1"/>
  <c r="U60" i="1"/>
  <c r="W60" i="1"/>
  <c r="U34" i="1"/>
  <c r="W34" i="1"/>
  <c r="U33" i="1"/>
  <c r="W33" i="1"/>
  <c r="U30" i="1"/>
  <c r="W30" i="1"/>
  <c r="U29" i="1"/>
  <c r="W29" i="1"/>
  <c r="U93" i="1"/>
  <c r="W93" i="1"/>
  <c r="U94" i="1"/>
  <c r="W94" i="1"/>
  <c r="S19" i="1"/>
  <c r="S17" i="1"/>
  <c r="U17" i="1"/>
  <c r="W17" i="1"/>
  <c r="U13" i="1"/>
  <c r="W13" i="1"/>
  <c r="U11" i="1"/>
  <c r="W11" i="1"/>
  <c r="U10" i="1"/>
  <c r="W10" i="1"/>
  <c r="W7" i="1"/>
  <c r="U5" i="1"/>
  <c r="W5" i="1"/>
  <c r="W171" i="1"/>
  <c r="U19" i="1"/>
  <c r="W19" i="1"/>
  <c r="U18" i="1"/>
  <c r="W18" i="1"/>
  <c r="B170" i="1"/>
  <c r="D159" i="2"/>
</calcChain>
</file>

<file path=xl/comments1.xml><?xml version="1.0" encoding="utf-8"?>
<comments xmlns="http://schemas.openxmlformats.org/spreadsheetml/2006/main">
  <authors>
    <author>作成者</author>
  </authors>
  <commentList>
    <comment ref="K10" authorId="0">
      <text>
        <r>
          <rPr>
            <b/>
            <sz val="9"/>
            <color indexed="81"/>
            <rFont val="ＭＳ Ｐゴシック"/>
            <family val="3"/>
            <charset val="128"/>
          </rPr>
          <t>【注意】</t>
        </r>
        <r>
          <rPr>
            <sz val="9"/>
            <color indexed="81"/>
            <rFont val="ＭＳ Ｐゴシック"/>
            <family val="3"/>
            <charset val="128"/>
          </rPr>
          <t xml:space="preserve">
実際に投稿する論文と相違がないか、ご確認ください。</t>
        </r>
      </text>
    </comment>
  </commentList>
</comments>
</file>

<file path=xl/sharedStrings.xml><?xml version="1.0" encoding="utf-8"?>
<sst xmlns="http://schemas.openxmlformats.org/spreadsheetml/2006/main" count="330" uniqueCount="287">
  <si>
    <t>投稿日</t>
    <rPh sb="0" eb="3">
      <t>トウコウビ</t>
    </rPh>
    <phoneticPr fontId="1"/>
  </si>
  <si>
    <t>新規・修正原稿</t>
    <rPh sb="0" eb="2">
      <t>シンキ</t>
    </rPh>
    <rPh sb="3" eb="5">
      <t>シュウセイ</t>
    </rPh>
    <rPh sb="5" eb="7">
      <t>ゲンコウ</t>
    </rPh>
    <phoneticPr fontId="1"/>
  </si>
  <si>
    <t>論文名</t>
    <rPh sb="0" eb="2">
      <t>ロンブン</t>
    </rPh>
    <rPh sb="2" eb="3">
      <t>メイ</t>
    </rPh>
    <phoneticPr fontId="1"/>
  </si>
  <si>
    <t>和文</t>
    <rPh sb="0" eb="2">
      <t>ワブン</t>
    </rPh>
    <phoneticPr fontId="1"/>
  </si>
  <si>
    <t>英文</t>
    <rPh sb="0" eb="2">
      <t>エイブン</t>
    </rPh>
    <phoneticPr fontId="1"/>
  </si>
  <si>
    <t>ご記入ください</t>
    <rPh sb="1" eb="3">
      <t>キニュウ</t>
    </rPh>
    <phoneticPr fontId="1"/>
  </si>
  <si>
    <t>添付ファイル名</t>
    <rPh sb="0" eb="2">
      <t>テンプ</t>
    </rPh>
    <rPh sb="6" eb="7">
      <t>メイ</t>
    </rPh>
    <phoneticPr fontId="1"/>
  </si>
  <si>
    <t>研究種別</t>
    <rPh sb="0" eb="2">
      <t>ケンキュウ</t>
    </rPh>
    <rPh sb="2" eb="4">
      <t>シュベツ</t>
    </rPh>
    <phoneticPr fontId="1"/>
  </si>
  <si>
    <t>選択肢</t>
  </si>
  <si>
    <t>回答欄</t>
  </si>
  <si>
    <t>事例報告(症例、導入した情報システムなどの事例)</t>
  </si>
  <si>
    <t>観察研究(介入の無い、経過をモニタリングすることを主とした研究)</t>
  </si>
  <si>
    <t>診療ガイドライン</t>
  </si>
  <si>
    <t>メタアナリシス</t>
  </si>
  <si>
    <t>比較試験(臨床効果等を群分けして評価した研究）</t>
  </si>
  <si>
    <t>技術開発（情報通信、ロボット、計測技術などの研究）</t>
  </si>
  <si>
    <t>標準化</t>
  </si>
  <si>
    <t>社会・経済・政策・法（政策、経済、法規や通知など）</t>
  </si>
  <si>
    <t>その他</t>
  </si>
  <si>
    <t>部位・疾病領域</t>
    <rPh sb="0" eb="2">
      <t>ブイ</t>
    </rPh>
    <rPh sb="3" eb="5">
      <t>シッペイ</t>
    </rPh>
    <rPh sb="5" eb="7">
      <t>リョウイキ</t>
    </rPh>
    <phoneticPr fontId="1"/>
  </si>
  <si>
    <t>研究対象</t>
    <rPh sb="0" eb="2">
      <t>ケンキュウ</t>
    </rPh>
    <rPh sb="2" eb="4">
      <t>タイショウ</t>
    </rPh>
    <phoneticPr fontId="1"/>
  </si>
  <si>
    <t>画像・病理・診断</t>
  </si>
  <si>
    <t>治療・介入 (遠隔手術支援や放射線治療計画なども含む）</t>
  </si>
  <si>
    <t>患者指導・教育</t>
  </si>
  <si>
    <t>服薬管理</t>
  </si>
  <si>
    <t>在宅医療</t>
  </si>
  <si>
    <t>看護</t>
  </si>
  <si>
    <t>リハビリテーション</t>
  </si>
  <si>
    <t>栄養</t>
  </si>
  <si>
    <t>予防・健康管理・モニタリング</t>
  </si>
  <si>
    <t>介護</t>
  </si>
  <si>
    <t>福祉</t>
  </si>
  <si>
    <t>チーム医療</t>
  </si>
  <si>
    <t>施設間連携／支援</t>
  </si>
  <si>
    <t>医療者教育</t>
  </si>
  <si>
    <t>人間工学、ヒューマンインターフェース</t>
  </si>
  <si>
    <t>安全・事故防止</t>
  </si>
  <si>
    <t>機材・薬剤開発（手術器具、光学機材、医薬品等）</t>
  </si>
  <si>
    <t>経営、施設管理・運営</t>
  </si>
  <si>
    <t>制度・社会保障（診療報酬、法規制、薬事審査など）</t>
  </si>
  <si>
    <t>診療情報管理（ICD10などコーディング）</t>
  </si>
  <si>
    <t>情報セキュリティ</t>
  </si>
  <si>
    <t>センシング技術(バイタル、画像計測など）</t>
  </si>
  <si>
    <t>メカトロニクス技術（手術、介護ロボット等）</t>
  </si>
  <si>
    <t>情報通信技術</t>
  </si>
  <si>
    <t>特定の対象無し</t>
  </si>
  <si>
    <t>その他</t>
    <rPh sb="2" eb="3">
      <t>タ</t>
    </rPh>
    <phoneticPr fontId="1"/>
  </si>
  <si>
    <t>適用地域</t>
  </si>
  <si>
    <t>適用地域</t>
    <rPh sb="0" eb="2">
      <t>テキヨウ</t>
    </rPh>
    <rPh sb="2" eb="4">
      <t>チイキ</t>
    </rPh>
    <phoneticPr fontId="1"/>
  </si>
  <si>
    <t>医療不足地域（僻地・離島）</t>
  </si>
  <si>
    <t>都市部</t>
  </si>
  <si>
    <t>国際支援</t>
  </si>
  <si>
    <t>適用地域に限定無し</t>
  </si>
  <si>
    <t>ＣＯＩ（利益相反）</t>
    <rPh sb="4" eb="6">
      <t>リエキ</t>
    </rPh>
    <rPh sb="6" eb="8">
      <t>ソウハン</t>
    </rPh>
    <phoneticPr fontId="1"/>
  </si>
  <si>
    <t>開示すべきＣＯＩ</t>
    <rPh sb="0" eb="2">
      <t>カイジ</t>
    </rPh>
    <phoneticPr fontId="1"/>
  </si>
  <si>
    <t>一つだけ選び「○」を記入してください</t>
    <rPh sb="0" eb="1">
      <t>ヒト</t>
    </rPh>
    <rPh sb="4" eb="5">
      <t>エラ</t>
    </rPh>
    <rPh sb="10" eb="12">
      <t>キニュウ</t>
    </rPh>
    <phoneticPr fontId="1"/>
  </si>
  <si>
    <t>研究助成金</t>
  </si>
  <si>
    <t>奨学寄付金</t>
  </si>
  <si>
    <t>原稿料</t>
  </si>
  <si>
    <t>講演料</t>
  </si>
  <si>
    <t>役員・顧問等の就任</t>
  </si>
  <si>
    <t>一つの項目に複数社ある場合は、カンマで区切ってご記入ください</t>
    <rPh sb="0" eb="1">
      <t>ヒト</t>
    </rPh>
    <rPh sb="3" eb="5">
      <t>コウモク</t>
    </rPh>
    <rPh sb="6" eb="9">
      <t>フクスウシャ</t>
    </rPh>
    <rPh sb="11" eb="13">
      <t>バアイ</t>
    </rPh>
    <rPh sb="19" eb="21">
      <t>クギ</t>
    </rPh>
    <rPh sb="24" eb="26">
      <t>キニュウ</t>
    </rPh>
    <phoneticPr fontId="1"/>
  </si>
  <si>
    <t>役職名</t>
  </si>
  <si>
    <t>共著者</t>
    <rPh sb="0" eb="3">
      <t>キョウチョシャ</t>
    </rPh>
    <phoneticPr fontId="1"/>
  </si>
  <si>
    <t>会員の有無</t>
  </si>
  <si>
    <t>番号</t>
  </si>
  <si>
    <t>氏名</t>
  </si>
  <si>
    <t>版権の同意</t>
    <rPh sb="0" eb="2">
      <t>ハンケン</t>
    </rPh>
    <rPh sb="3" eb="5">
      <t>ドウイ</t>
    </rPh>
    <phoneticPr fontId="1"/>
  </si>
  <si>
    <t>英文投稿への注意</t>
    <phoneticPr fontId="1"/>
  </si>
  <si>
    <t>作成した英文は、ネイティブ翻訳者による確認を受けてください。</t>
  </si>
  <si>
    <t>（抄録のみ英文の場合でも、英文の箇所は必ず確認を受けてください）</t>
  </si>
  <si>
    <t>論文名（英文）</t>
  </si>
  <si>
    <t>抄録</t>
  </si>
  <si>
    <t>本文</t>
  </si>
  <si>
    <t>ネイティブ翻訳者に心当たりがなければ、日本遠隔医療学会ホームページをご参照ください。</t>
  </si>
  <si>
    <t>所属</t>
    <rPh sb="0" eb="2">
      <t>ショゾク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</si>
  <si>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</si>
  <si>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</si>
  <si>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選択してください</t>
  </si>
  <si>
    <r>
      <rPr>
        <sz val="10"/>
        <color rgb="FFFF0000"/>
        <rFont val="ＭＳ Ｐゴシック"/>
        <family val="3"/>
        <charset val="128"/>
        <scheme val="minor"/>
      </rPr>
      <t>いずれも</t>
    </r>
    <r>
      <rPr>
        <sz val="10"/>
        <color theme="1"/>
        <rFont val="ＭＳ Ｐゴシック"/>
        <family val="3"/>
        <charset val="128"/>
        <scheme val="minor"/>
      </rPr>
      <t>ご記入ください</t>
    </r>
    <rPh sb="5" eb="7">
      <t>キニュウ</t>
    </rPh>
    <phoneticPr fontId="1"/>
  </si>
  <si>
    <t xml:space="preserve">当てはまるものを、１つだけ選び、「○」を記入してください。
</t>
    <rPh sb="0" eb="1">
      <t>ア</t>
    </rPh>
    <phoneticPr fontId="1"/>
  </si>
  <si>
    <t xml:space="preserve">最も当てはまるものを１つだけ選び、「◎」を記入してください。
次に当てはまるものがありましたら、一つだけ選び「○」を記入してください。
</t>
    <phoneticPr fontId="1"/>
  </si>
  <si>
    <t>1) 消化器</t>
    <phoneticPr fontId="1"/>
  </si>
  <si>
    <t>12) 耳鼻咽喉</t>
    <phoneticPr fontId="1"/>
  </si>
  <si>
    <t>2) 神経</t>
    <phoneticPr fontId="1"/>
  </si>
  <si>
    <t>13) 皮膚</t>
    <phoneticPr fontId="1"/>
  </si>
  <si>
    <t>3) 循環器</t>
    <phoneticPr fontId="1"/>
  </si>
  <si>
    <t>14) 周産期</t>
    <phoneticPr fontId="1"/>
  </si>
  <si>
    <t>4) 腎臓</t>
    <phoneticPr fontId="1"/>
  </si>
  <si>
    <t>15) 骨・関節・筋肉</t>
    <phoneticPr fontId="1"/>
  </si>
  <si>
    <t>5) 血液</t>
    <phoneticPr fontId="1"/>
  </si>
  <si>
    <t>16) 小児</t>
    <phoneticPr fontId="1"/>
  </si>
  <si>
    <t>6) 呼吸器</t>
    <phoneticPr fontId="1"/>
  </si>
  <si>
    <t>17) 高齢者</t>
    <phoneticPr fontId="1"/>
  </si>
  <si>
    <t>7) アレルギー・膠原病</t>
    <phoneticPr fontId="1"/>
  </si>
  <si>
    <t>18) 救急</t>
    <phoneticPr fontId="1"/>
  </si>
  <si>
    <t>8) 感染症</t>
    <phoneticPr fontId="1"/>
  </si>
  <si>
    <t>19) 集中治療</t>
    <phoneticPr fontId="1"/>
  </si>
  <si>
    <t>9) 内分泌代謝</t>
    <phoneticPr fontId="1"/>
  </si>
  <si>
    <t>20) 口腔・歯</t>
    <phoneticPr fontId="1"/>
  </si>
  <si>
    <t>10) がん</t>
    <phoneticPr fontId="1"/>
  </si>
  <si>
    <t>21) 精神・心理</t>
    <phoneticPr fontId="1"/>
  </si>
  <si>
    <t>11) 終末期</t>
    <phoneticPr fontId="1"/>
  </si>
  <si>
    <t>22) 特定の部位や
     疾病の対象無し</t>
    <phoneticPr fontId="1"/>
  </si>
  <si>
    <t>23) その他</t>
    <rPh sb="6" eb="7">
      <t>タ</t>
    </rPh>
    <phoneticPr fontId="1"/>
  </si>
  <si>
    <t>選択してください</t>
    <rPh sb="0" eb="2">
      <t>センタク</t>
    </rPh>
    <phoneticPr fontId="1"/>
  </si>
  <si>
    <t>「ある」場合は、下記に記すこと</t>
    <rPh sb="4" eb="6">
      <t>バアイ</t>
    </rPh>
    <rPh sb="8" eb="10">
      <t>カキ</t>
    </rPh>
    <rPh sb="11" eb="12">
      <t>シル</t>
    </rPh>
    <phoneticPr fontId="1"/>
  </si>
  <si>
    <r>
      <t>氏名</t>
    </r>
    <r>
      <rPr>
        <sz val="10"/>
        <color rgb="FFFF0000"/>
        <rFont val="ＭＳ Ｐゴシック"/>
        <family val="3"/>
        <charset val="128"/>
        <scheme val="minor"/>
      </rPr>
      <t>（必須）</t>
    </r>
    <phoneticPr fontId="1"/>
  </si>
  <si>
    <r>
      <t>所属</t>
    </r>
    <r>
      <rPr>
        <sz val="10"/>
        <color rgb="FFFF0000"/>
        <rFont val="ＭＳ Ｐゴシック"/>
        <family val="3"/>
        <charset val="128"/>
        <scheme val="minor"/>
      </rPr>
      <t>（必須）</t>
    </r>
    <phoneticPr fontId="1"/>
  </si>
  <si>
    <r>
      <t>連絡先区分</t>
    </r>
    <r>
      <rPr>
        <sz val="10"/>
        <color rgb="FFFF0000"/>
        <rFont val="ＭＳ Ｐゴシック"/>
        <family val="3"/>
        <charset val="128"/>
        <scheme val="minor"/>
      </rPr>
      <t>（必須）</t>
    </r>
    <phoneticPr fontId="1"/>
  </si>
  <si>
    <r>
      <t>郵便番号</t>
    </r>
    <r>
      <rPr>
        <sz val="10"/>
        <color rgb="FFFF0000"/>
        <rFont val="ＭＳ Ｐゴシック"/>
        <family val="3"/>
        <charset val="128"/>
        <scheme val="minor"/>
      </rPr>
      <t>（必須）</t>
    </r>
    <phoneticPr fontId="1"/>
  </si>
  <si>
    <r>
      <t>住所</t>
    </r>
    <r>
      <rPr>
        <sz val="10"/>
        <color rgb="FFFF0000"/>
        <rFont val="ＭＳ Ｐゴシック"/>
        <family val="3"/>
        <charset val="128"/>
        <scheme val="minor"/>
      </rPr>
      <t>（必須）</t>
    </r>
    <phoneticPr fontId="1"/>
  </si>
  <si>
    <r>
      <t>所属機関名</t>
    </r>
    <r>
      <rPr>
        <sz val="10"/>
        <color rgb="FFFF0000"/>
        <rFont val="ＭＳ Ｐゴシック"/>
        <family val="3"/>
        <charset val="128"/>
        <scheme val="minor"/>
      </rPr>
      <t>（必須）</t>
    </r>
    <phoneticPr fontId="1"/>
  </si>
  <si>
    <r>
      <t>所属部署名</t>
    </r>
    <r>
      <rPr>
        <sz val="10"/>
        <color rgb="FFFF0000"/>
        <rFont val="ＭＳ Ｐゴシック"/>
        <family val="3"/>
        <charset val="128"/>
        <scheme val="minor"/>
      </rPr>
      <t>（必須）</t>
    </r>
    <phoneticPr fontId="1"/>
  </si>
  <si>
    <t>FAX番号</t>
  </si>
  <si>
    <t>投稿された演題が採択されたならば、日本遠隔医療学会雑誌に掲載されます。
掲載された原稿の内容について、版権は学会に帰属することの著者の同意書（別書式）の提出が必須です。</t>
    <phoneticPr fontId="1"/>
  </si>
  <si>
    <t>同意欄</t>
    <phoneticPr fontId="1"/>
  </si>
  <si>
    <t>(注)同意書はFAXで、日本遠隔医療学会編集委員会(058-230-6631)へお送りください。</t>
  </si>
  <si>
    <t>＊＊＊入力は以上で終了です＊＊＊</t>
    <rPh sb="3" eb="5">
      <t>ニュウリョク</t>
    </rPh>
    <rPh sb="6" eb="8">
      <t>イジョウ</t>
    </rPh>
    <rPh sb="9" eb="11">
      <t>シュウリョウ</t>
    </rPh>
    <phoneticPr fontId="1"/>
  </si>
  <si>
    <t>日本遠隔医療学会学術大会　演題申込書</t>
    <rPh sb="0" eb="2">
      <t>ニホン</t>
    </rPh>
    <rPh sb="2" eb="4">
      <t>エンカク</t>
    </rPh>
    <rPh sb="4" eb="6">
      <t>イリョウ</t>
    </rPh>
    <rPh sb="6" eb="8">
      <t>ガッカイ</t>
    </rPh>
    <rPh sb="8" eb="10">
      <t>ガクジュツ</t>
    </rPh>
    <rPh sb="10" eb="12">
      <t>タイカイ</t>
    </rPh>
    <rPh sb="13" eb="15">
      <t>エンダイ</t>
    </rPh>
    <rPh sb="15" eb="18">
      <t>モウシコミショ</t>
    </rPh>
    <phoneticPr fontId="1"/>
  </si>
  <si>
    <r>
      <t>電子メールアドレス</t>
    </r>
    <r>
      <rPr>
        <sz val="9"/>
        <color rgb="FFFF0000"/>
        <rFont val="ＭＳ Ｐゴシック"/>
        <family val="3"/>
        <charset val="128"/>
        <scheme val="minor"/>
      </rPr>
      <t>（必須）</t>
    </r>
    <phoneticPr fontId="1"/>
  </si>
  <si>
    <r>
      <t>電話番号</t>
    </r>
    <r>
      <rPr>
        <sz val="10"/>
        <color rgb="FFFF0000"/>
        <rFont val="ＭＳ Ｐゴシック"/>
        <family val="3"/>
        <charset val="128"/>
        <scheme val="minor"/>
      </rPr>
      <t>（必須）</t>
    </r>
    <phoneticPr fontId="1"/>
  </si>
  <si>
    <r>
      <t>会員の有無</t>
    </r>
    <r>
      <rPr>
        <sz val="10"/>
        <color rgb="FFFF0000"/>
        <rFont val="ＭＳ Ｐゴシック"/>
        <family val="3"/>
        <charset val="128"/>
        <scheme val="minor"/>
      </rPr>
      <t>（必須）</t>
    </r>
    <phoneticPr fontId="1"/>
  </si>
  <si>
    <t xml:space="preserve"> 
</t>
    <phoneticPr fontId="1"/>
  </si>
  <si>
    <t>記載項目チェック欄</t>
    <rPh sb="0" eb="2">
      <t>キサイ</t>
    </rPh>
    <rPh sb="2" eb="4">
      <t>コウモク</t>
    </rPh>
    <rPh sb="8" eb="9">
      <t>ラン</t>
    </rPh>
    <phoneticPr fontId="1"/>
  </si>
  <si>
    <t>投稿日（年）</t>
    <rPh sb="0" eb="3">
      <t>トウコウビ</t>
    </rPh>
    <rPh sb="4" eb="5">
      <t>ネン</t>
    </rPh>
    <phoneticPr fontId="1"/>
  </si>
  <si>
    <t>投稿日（月）</t>
    <rPh sb="0" eb="3">
      <t>トウコウビ</t>
    </rPh>
    <rPh sb="4" eb="5">
      <t>ツキ</t>
    </rPh>
    <phoneticPr fontId="1"/>
  </si>
  <si>
    <t>投稿日（日）</t>
    <rPh sb="0" eb="3">
      <t>トウコウビ</t>
    </rPh>
    <rPh sb="4" eb="5">
      <t>ニチ</t>
    </rPh>
    <phoneticPr fontId="1"/>
  </si>
  <si>
    <t>新規・修正原稿</t>
  </si>
  <si>
    <t>筆頭著者氏名</t>
  </si>
  <si>
    <t>論文名（和文）</t>
    <rPh sb="0" eb="2">
      <t>ロンブン</t>
    </rPh>
    <rPh sb="2" eb="3">
      <t>メイ</t>
    </rPh>
    <rPh sb="4" eb="6">
      <t>ワブン</t>
    </rPh>
    <phoneticPr fontId="1"/>
  </si>
  <si>
    <t>論文名（英文）</t>
    <rPh sb="0" eb="2">
      <t>ロンブン</t>
    </rPh>
    <rPh sb="2" eb="3">
      <t>メイ</t>
    </rPh>
    <rPh sb="4" eb="6">
      <t>エイブン</t>
    </rPh>
    <phoneticPr fontId="1"/>
  </si>
  <si>
    <t>添付ファイル名</t>
  </si>
  <si>
    <t>研究種別  事例報告(症例、導入した情報システムなどの事例)</t>
    <phoneticPr fontId="1"/>
  </si>
  <si>
    <t>研究種別  観察研究(介入の無い、経過をモニタリングすることを主とした研究)</t>
    <phoneticPr fontId="1"/>
  </si>
  <si>
    <t>研究種別 事例報告(症例、導入した情報システムなどの事例)診療ガイドライン</t>
    <phoneticPr fontId="1"/>
  </si>
  <si>
    <t>研究種別  観察研究(介入の無い、経過をモニタリングすることを主とした研究)メタアナリシス</t>
    <phoneticPr fontId="1"/>
  </si>
  <si>
    <t>研究種別  診療ガイドライン比較試験(臨床効果等を群分けして評価した研究）</t>
    <phoneticPr fontId="1"/>
  </si>
  <si>
    <t>研究種別  メタアナリシス技術開発（情報通信、ロボット、計測技術などの研究）</t>
    <phoneticPr fontId="1"/>
  </si>
  <si>
    <t>研究種別  比較試験(臨床効果等を群分けして評価した研究）標準化</t>
    <phoneticPr fontId="1"/>
  </si>
  <si>
    <t>研究種別 技術開発（情報通信、ロボット、計測技術などの研究）社会・経済・政策・法（政策、経済、法規や通知など）</t>
    <phoneticPr fontId="1"/>
  </si>
  <si>
    <t>研究種別  標準化その他</t>
    <phoneticPr fontId="1"/>
  </si>
  <si>
    <t>部位・疾病領域1) 消化器</t>
  </si>
  <si>
    <t>部位・疾病領域2) 神経</t>
  </si>
  <si>
    <t>部位・疾病領域3) 循環器</t>
  </si>
  <si>
    <t>部位・疾病領域4) 腎臓</t>
  </si>
  <si>
    <t>部位・疾病領域5) 血液</t>
  </si>
  <si>
    <t>部位・疾病領域6) 呼吸器</t>
  </si>
  <si>
    <t>部位・疾病領域7) アレルギー・膠原病</t>
  </si>
  <si>
    <t>部位・疾病領域8) 感染症</t>
  </si>
  <si>
    <t>部位・疾病領域9) 内分泌代謝</t>
  </si>
  <si>
    <t>部位・疾病領域10) がん</t>
  </si>
  <si>
    <t>部位・疾病領域11) 終末期</t>
  </si>
  <si>
    <t>部位・疾病領域12) 耳鼻咽喉</t>
  </si>
  <si>
    <t>部位・疾病領域13) 皮膚</t>
  </si>
  <si>
    <t>部位・疾病領域14) 周産期</t>
  </si>
  <si>
    <t>部位・疾病領域15) 骨・関節・筋肉</t>
  </si>
  <si>
    <t>部位・疾病領域16) 小児</t>
  </si>
  <si>
    <t>部位・疾病領域17) 高齢者</t>
  </si>
  <si>
    <t>部位・疾病領域18) 救急</t>
  </si>
  <si>
    <t>部位・疾病領域19) 集中治療</t>
  </si>
  <si>
    <t>部位・疾病領域20) 口腔・歯</t>
  </si>
  <si>
    <t>部位・疾病領域21) 精神・心理</t>
  </si>
  <si>
    <t>部位・疾病領域23) その他</t>
  </si>
  <si>
    <t>部位・疾病領域22) 特定の部位や疾病の対象無し</t>
    <phoneticPr fontId="1"/>
  </si>
  <si>
    <t>研究対象  画像・病理・診断</t>
  </si>
  <si>
    <t>研究対象  治療・介入 (遠隔手術支援や放射線治療計画なども含む）</t>
  </si>
  <si>
    <t>研究対象  患者指導・教育</t>
  </si>
  <si>
    <t>研究対象  服薬管理</t>
  </si>
  <si>
    <t>研究対象  在宅医療</t>
  </si>
  <si>
    <t>研究対象  看護</t>
  </si>
  <si>
    <t>研究対象  リハビリテーション</t>
  </si>
  <si>
    <t>研究対象  栄養</t>
  </si>
  <si>
    <t>研究対象  予防・健康管理・モニタリング</t>
  </si>
  <si>
    <t>研究対象  介護</t>
  </si>
  <si>
    <t>研究対象  福祉</t>
  </si>
  <si>
    <t>研究対象  チーム医療</t>
  </si>
  <si>
    <t>研究対象  施設間連携／支援</t>
  </si>
  <si>
    <t>研究対象  医療者教育</t>
  </si>
  <si>
    <t>研究対象  人間工学、ヒューマンインターフェース</t>
  </si>
  <si>
    <t>研究対象  安全・事故防止</t>
  </si>
  <si>
    <t>研究対象  機材・薬剤開発（手術器具、光学機材、医薬品等）</t>
  </si>
  <si>
    <t>研究対象  経営、施設管理・運営</t>
  </si>
  <si>
    <t>研究対象  制度・社会保障（診療報酬、法規制、薬事審査など）</t>
  </si>
  <si>
    <t>研究対象  診療情報管理（ICD10などコーディング）</t>
  </si>
  <si>
    <t>研究対象  情報セキュリティ</t>
  </si>
  <si>
    <t>研究対象  センシング技術(バイタル、画像計測など）</t>
  </si>
  <si>
    <t>研究対象  メカトロニクス技術（手術、介護ロボット等）</t>
  </si>
  <si>
    <t>研究対象  情報通信技術</t>
  </si>
  <si>
    <t>研究対象  特定の対象無し</t>
  </si>
  <si>
    <t>研究対象  その他</t>
  </si>
  <si>
    <t>適用地域 都市部</t>
  </si>
  <si>
    <t>適用地域 国際支援</t>
  </si>
  <si>
    <t>適用地域 適用地域に限定無し</t>
  </si>
  <si>
    <t>適用地域 その他</t>
  </si>
  <si>
    <t>適用地域 医療不足地域（僻地・離島）</t>
    <phoneticPr fontId="1"/>
  </si>
  <si>
    <t>開示すべきＣＯＩ</t>
  </si>
  <si>
    <t>筆頭著者連絡先 会員の有無（必須）</t>
  </si>
  <si>
    <t>筆頭著者 氏名（必須）</t>
  </si>
  <si>
    <t>筆頭著者 所属（必須）</t>
  </si>
  <si>
    <t>筆頭著者 連絡先区分（必須）</t>
  </si>
  <si>
    <t>筆頭著者 郵便番号（必須）</t>
  </si>
  <si>
    <t>筆頭著者 住所（必須）</t>
  </si>
  <si>
    <t>筆頭著者 所属機関名（必須）</t>
  </si>
  <si>
    <t>筆頭著者 所属部署名（必須）</t>
  </si>
  <si>
    <t>筆頭著者 役職名</t>
  </si>
  <si>
    <t>筆頭著者 電話番号（必須）</t>
  </si>
  <si>
    <t>筆頭著者 FAX番号</t>
  </si>
  <si>
    <t>筆頭著者 電子メールアドレス（必須）</t>
  </si>
  <si>
    <t>共著者氏名01</t>
  </si>
  <si>
    <t>共著者所属01</t>
  </si>
  <si>
    <t>共著者会員の有無01</t>
  </si>
  <si>
    <t>共著者氏名02</t>
  </si>
  <si>
    <t>共著者所属02</t>
  </si>
  <si>
    <t>共著者会員の有無02</t>
  </si>
  <si>
    <t>共著者氏名03</t>
  </si>
  <si>
    <t>共著者所属03</t>
  </si>
  <si>
    <t>共著者会員の有無03</t>
  </si>
  <si>
    <t>共著者氏名04</t>
  </si>
  <si>
    <t>共著者所属04</t>
  </si>
  <si>
    <t>共著者会員の有無04</t>
  </si>
  <si>
    <t>共著者氏名05</t>
  </si>
  <si>
    <t>共著者所属05</t>
  </si>
  <si>
    <t>共著者会員の有無05</t>
  </si>
  <si>
    <t>共著者氏名06</t>
  </si>
  <si>
    <t>共著者所属06</t>
  </si>
  <si>
    <t>共著者会員の有無06</t>
  </si>
  <si>
    <t>共著者氏名07</t>
  </si>
  <si>
    <t>共著者所属07</t>
  </si>
  <si>
    <t>共著者会員の有無07</t>
  </si>
  <si>
    <t>共著者氏名08</t>
  </si>
  <si>
    <t>共著者所属08</t>
  </si>
  <si>
    <t>共著者会員の有無08</t>
  </si>
  <si>
    <t>共著者氏名09</t>
  </si>
  <si>
    <t>共著者所属09</t>
  </si>
  <si>
    <t>共著者会員の有無09</t>
  </si>
  <si>
    <t>共著者氏名10</t>
  </si>
  <si>
    <t>共著者所属10</t>
  </si>
  <si>
    <t>共著者会員の有無10</t>
  </si>
  <si>
    <t>共著者氏名11</t>
  </si>
  <si>
    <t>共著者所属11</t>
  </si>
  <si>
    <t>共著者会員の有無11</t>
  </si>
  <si>
    <t>共著者氏名12</t>
  </si>
  <si>
    <t>共著者所属12</t>
  </si>
  <si>
    <t>共著者会員の有無12</t>
  </si>
  <si>
    <t>共著者氏名13</t>
  </si>
  <si>
    <t>共著者所属13</t>
  </si>
  <si>
    <t>共著者会員の有無13</t>
  </si>
  <si>
    <t>共著者氏名14</t>
  </si>
  <si>
    <t>共著者所属14</t>
  </si>
  <si>
    <t>共著者会員の有無14</t>
  </si>
  <si>
    <t>共著者氏名15</t>
  </si>
  <si>
    <t>共著者所属15</t>
  </si>
  <si>
    <t>共著者会員の有無15</t>
  </si>
  <si>
    <t>共著者氏名16</t>
  </si>
  <si>
    <t>共著者所属16</t>
  </si>
  <si>
    <t>共著者会員の有無16</t>
  </si>
  <si>
    <t>共著者氏名17</t>
  </si>
  <si>
    <t>共著者所属17</t>
  </si>
  <si>
    <t>共著者会員の有無17</t>
  </si>
  <si>
    <t>共著者氏名18</t>
  </si>
  <si>
    <t>共著者所属18</t>
  </si>
  <si>
    <t>共著者会員の有無18</t>
  </si>
  <si>
    <t>共著者氏名19</t>
  </si>
  <si>
    <t>共著者所属19</t>
  </si>
  <si>
    <t>共著者会員の有無19</t>
  </si>
  <si>
    <t>共著者氏名20</t>
  </si>
  <si>
    <t>共著者所属20</t>
  </si>
  <si>
    <t>共著者会員の有無20</t>
  </si>
  <si>
    <t>版権の同意</t>
  </si>
  <si>
    <t>英文投稿への注意 論文名（英文）</t>
  </si>
  <si>
    <t>英文投稿への注意 抄録</t>
  </si>
  <si>
    <t>英文投稿への注意 本文</t>
  </si>
  <si>
    <t>申し込み項目チェック</t>
    <rPh sb="0" eb="1">
      <t>モウ</t>
    </rPh>
    <rPh sb="2" eb="3">
      <t>コ</t>
    </rPh>
    <rPh sb="4" eb="6">
      <t>コウモク</t>
    </rPh>
    <phoneticPr fontId="1"/>
  </si>
  <si>
    <t>申込書項目</t>
    <rPh sb="0" eb="3">
      <t>モウシコミショ</t>
    </rPh>
    <rPh sb="3" eb="5">
      <t>コウモク</t>
    </rPh>
    <phoneticPr fontId="1"/>
  </si>
  <si>
    <t>データ番号</t>
    <rPh sb="3" eb="5">
      <t>バンゴウ</t>
    </rPh>
    <phoneticPr fontId="1"/>
  </si>
  <si>
    <t>申込書項目番号</t>
    <rPh sb="0" eb="3">
      <t>モウシコミショ</t>
    </rPh>
    <rPh sb="3" eb="5">
      <t>コウモク</t>
    </rPh>
    <rPh sb="5" eb="7">
      <t>バンゴウ</t>
    </rPh>
    <phoneticPr fontId="1"/>
  </si>
  <si>
    <t>内容</t>
    <rPh sb="0" eb="2">
      <t>ナイヨウ</t>
    </rPh>
    <phoneticPr fontId="1"/>
  </si>
  <si>
    <t>(査読向け情報－1）</t>
    <rPh sb="1" eb="3">
      <t>サドク</t>
    </rPh>
    <rPh sb="3" eb="4">
      <t>ム</t>
    </rPh>
    <rPh sb="5" eb="7">
      <t>ジョウホウ</t>
    </rPh>
    <phoneticPr fontId="1"/>
  </si>
  <si>
    <t>(査読向け情報－２）</t>
    <rPh sb="1" eb="3">
      <t>サドク</t>
    </rPh>
    <rPh sb="3" eb="4">
      <t>ム</t>
    </rPh>
    <rPh sb="5" eb="7">
      <t>ジョウホウ</t>
    </rPh>
    <phoneticPr fontId="1"/>
  </si>
  <si>
    <t>（事務局向け情報－１）</t>
    <rPh sb="1" eb="4">
      <t>ジムキョク</t>
    </rPh>
    <rPh sb="4" eb="5">
      <t>ム</t>
    </rPh>
    <rPh sb="6" eb="8">
      <t>ジョウホウ</t>
    </rPh>
    <phoneticPr fontId="1"/>
  </si>
  <si>
    <t>（事務局向け情報－２）</t>
    <rPh sb="1" eb="4">
      <t>ジムキョク</t>
    </rPh>
    <rPh sb="4" eb="5">
      <t>ム</t>
    </rPh>
    <rPh sb="6" eb="8">
      <t>ジョウホウ</t>
    </rPh>
    <phoneticPr fontId="1"/>
  </si>
  <si>
    <t>投稿申込書の中で、右記項目について、記入内容をご確認いただきたいと存じます。
問題が無ければ、事務局にご提出ください。
なお、ここに表示が無い場合でも、記載不足の場合があります。その際は、事務局よりお問い合わせすることがあります。ご理解ください。
ここに表示がある場合でも、問題が無いことがあります。</t>
    <rPh sb="0" eb="2">
      <t>トウコウ</t>
    </rPh>
    <rPh sb="2" eb="5">
      <t>モウシコミショ</t>
    </rPh>
    <rPh sb="6" eb="7">
      <t>ナカ</t>
    </rPh>
    <rPh sb="9" eb="11">
      <t>ウキ</t>
    </rPh>
    <rPh sb="11" eb="13">
      <t>コウモク</t>
    </rPh>
    <rPh sb="18" eb="20">
      <t>キニュウ</t>
    </rPh>
    <rPh sb="20" eb="22">
      <t>ナイヨウ</t>
    </rPh>
    <rPh sb="24" eb="26">
      <t>カクニン</t>
    </rPh>
    <rPh sb="33" eb="34">
      <t>ゾン</t>
    </rPh>
    <rPh sb="39" eb="41">
      <t>モンダイ</t>
    </rPh>
    <rPh sb="42" eb="43">
      <t>ナ</t>
    </rPh>
    <rPh sb="47" eb="50">
      <t>ジムキョク</t>
    </rPh>
    <rPh sb="52" eb="54">
      <t>テイシュツ</t>
    </rPh>
    <rPh sb="67" eb="69">
      <t>ヒョウジ</t>
    </rPh>
    <rPh sb="70" eb="71">
      <t>ナ</t>
    </rPh>
    <rPh sb="72" eb="74">
      <t>バアイ</t>
    </rPh>
    <rPh sb="77" eb="79">
      <t>キサイ</t>
    </rPh>
    <rPh sb="79" eb="81">
      <t>フソク</t>
    </rPh>
    <rPh sb="82" eb="84">
      <t>バアイ</t>
    </rPh>
    <rPh sb="92" eb="93">
      <t>サイ</t>
    </rPh>
    <rPh sb="95" eb="98">
      <t>ジムキョク</t>
    </rPh>
    <rPh sb="101" eb="102">
      <t>ト</t>
    </rPh>
    <rPh sb="103" eb="104">
      <t>ア</t>
    </rPh>
    <rPh sb="117" eb="119">
      <t>リカイ</t>
    </rPh>
    <rPh sb="129" eb="131">
      <t>ヒョウジ</t>
    </rPh>
    <rPh sb="134" eb="136">
      <t>バアイ</t>
    </rPh>
    <rPh sb="139" eb="141">
      <t>モンダイ</t>
    </rPh>
    <rPh sb="142" eb="143">
      <t>ナ</t>
    </rPh>
    <phoneticPr fontId="1"/>
  </si>
  <si>
    <t xml:space="preserve">最も当てはまるものを１つだけ選び、「◎」を記入してください。
次に当てはまるものがありましたら、一つだけ選び「○」を記入してください。
</t>
    <phoneticPr fontId="1"/>
  </si>
  <si>
    <t>責任著者氏名</t>
    <rPh sb="0" eb="2">
      <t>セキニン</t>
    </rPh>
    <rPh sb="2" eb="4">
      <t>チョシャ</t>
    </rPh>
    <rPh sb="4" eb="6">
      <t>シメイ</t>
    </rPh>
    <phoneticPr fontId="1"/>
  </si>
  <si>
    <t>責任著者連絡先</t>
    <rPh sb="0" eb="2">
      <t>セキニン</t>
    </rPh>
    <rPh sb="2" eb="4">
      <t>チョシャ</t>
    </rPh>
    <rPh sb="4" eb="7">
      <t>レンラクサキ</t>
    </rPh>
    <phoneticPr fontId="1"/>
  </si>
  <si>
    <t>（2015年書式）</t>
    <rPh sb="5" eb="6">
      <t>ネン</t>
    </rPh>
    <rPh sb="6" eb="8">
      <t>ショシキ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</si>
</sst>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top" wrapText="1"/>
    </xf>
    <xf numFmtId="0" fontId="10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3" fillId="5" borderId="0" xfId="0" applyFont="1" applyFill="1" applyAlignment="1">
      <alignment vertical="center" wrapText="1"/>
    </xf>
    <xf numFmtId="0" fontId="3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13"/>
  <sheetViews>
    <sheetView showGridLines="0" tabSelected="1" view="pageBreakPreview" zoomScale="115" zoomScaleSheetLayoutView="115" workbookViewId="0">
      <selection activeCell="AB19" sqref="AB19"/>
    </sheetView>
  </sheetViews>
  <sheetFormatPr baseColWidth="12" defaultColWidth="9" defaultRowHeight="14" x14ac:dyDescent="0"/>
  <cols>
    <col min="1" max="1" width="3.6640625" style="2" customWidth="1"/>
    <col min="2" max="2" width="14" style="34" customWidth="1"/>
    <col min="3" max="3" width="9.1640625" style="2" customWidth="1"/>
    <col min="4" max="4" width="3.33203125" style="2" bestFit="1" customWidth="1"/>
    <col min="5" max="5" width="5.6640625" style="2" customWidth="1"/>
    <col min="6" max="6" width="3.33203125" style="2" bestFit="1" customWidth="1"/>
    <col min="7" max="7" width="5.6640625" style="2" customWidth="1"/>
    <col min="8" max="8" width="3.33203125" style="2" bestFit="1" customWidth="1"/>
    <col min="9" max="9" width="6.33203125" style="2" customWidth="1"/>
    <col min="10" max="10" width="17.1640625" style="2" customWidth="1"/>
    <col min="11" max="11" width="12.6640625" style="2" customWidth="1"/>
    <col min="12" max="12" width="7.6640625" style="2" customWidth="1"/>
    <col min="13" max="13" width="12.6640625" style="2" customWidth="1"/>
    <col min="14" max="18" width="2.1640625" style="2" hidden="1" customWidth="1"/>
    <col min="19" max="20" width="3.6640625" style="2" hidden="1" customWidth="1"/>
    <col min="21" max="25" width="9.6640625" style="2" hidden="1" customWidth="1"/>
    <col min="26" max="28" width="9.6640625" style="2" customWidth="1"/>
    <col min="29" max="16384" width="9" style="2"/>
  </cols>
  <sheetData>
    <row r="1" spans="1:23" ht="24" customHeight="1">
      <c r="B1" s="105" t="s">
        <v>119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25"/>
      <c r="P1" s="25"/>
      <c r="Q1" s="25"/>
      <c r="R1" s="25"/>
      <c r="S1" s="25"/>
    </row>
    <row r="2" spans="1:23" ht="17.25" customHeight="1">
      <c r="L2" s="75" t="s">
        <v>286</v>
      </c>
      <c r="M2" s="75"/>
      <c r="N2" s="75"/>
      <c r="O2" s="23"/>
      <c r="P2" s="23"/>
      <c r="Q2" s="23"/>
      <c r="R2" s="23"/>
      <c r="S2" s="23"/>
      <c r="V2" s="30" t="s">
        <v>123</v>
      </c>
    </row>
    <row r="3" spans="1:23" ht="17.25" customHeight="1">
      <c r="A3" s="2">
        <v>1</v>
      </c>
      <c r="B3" s="34" t="s">
        <v>0</v>
      </c>
      <c r="C3" s="3">
        <v>2015</v>
      </c>
      <c r="D3" s="4" t="s">
        <v>76</v>
      </c>
      <c r="E3" s="3"/>
      <c r="F3" s="4" t="s">
        <v>76</v>
      </c>
      <c r="G3" s="3"/>
      <c r="H3" s="5" t="s">
        <v>77</v>
      </c>
      <c r="U3" s="29" t="str">
        <f>IF(OR(C3="",E3="",G3=""),"投稿日未記入","")</f>
        <v>投稿日未記入</v>
      </c>
      <c r="V3" s="30" t="str">
        <f>$V$2</f>
        <v xml:space="preserve"> _x000D_</v>
      </c>
      <c r="W3" s="2" t="str">
        <f>IF(V3&lt;&gt;"",CONCATENATE(U3,V3),"")</f>
        <v>投稿日未記入 _x000D_</v>
      </c>
    </row>
    <row r="4" spans="1:23" ht="17.25" customHeight="1"/>
    <row r="5" spans="1:23" ht="17.25" customHeight="1">
      <c r="A5" s="2">
        <v>2</v>
      </c>
      <c r="B5" s="34" t="s">
        <v>1</v>
      </c>
      <c r="C5" s="83" t="s">
        <v>78</v>
      </c>
      <c r="D5" s="84"/>
      <c r="E5" s="85"/>
      <c r="F5" s="6"/>
      <c r="G5" s="6"/>
      <c r="H5" s="6"/>
      <c r="I5" s="7"/>
      <c r="J5" s="8"/>
      <c r="U5" s="29" t="str">
        <f>IF(C5="選択してください","新規・修正欄未記入","")</f>
        <v>新規・修正欄未記入</v>
      </c>
      <c r="V5" s="30" t="str">
        <f>$V$2</f>
        <v xml:space="preserve"> _x000D_</v>
      </c>
      <c r="W5" s="2" t="str">
        <f>IF(V5&lt;&gt;"",CONCATENATE(U5,V5),"")</f>
        <v>新規・修正欄未記入 _x000D_</v>
      </c>
    </row>
    <row r="6" spans="1:23" ht="17.25" customHeight="1"/>
    <row r="7" spans="1:23" ht="17.25" customHeight="1">
      <c r="A7" s="2">
        <v>3</v>
      </c>
      <c r="B7" s="34" t="s">
        <v>284</v>
      </c>
      <c r="C7" s="106"/>
      <c r="D7" s="107"/>
      <c r="E7" s="107"/>
      <c r="F7" s="107"/>
      <c r="G7" s="107"/>
      <c r="H7" s="107"/>
      <c r="I7" s="108"/>
      <c r="J7" s="9" t="s">
        <v>5</v>
      </c>
      <c r="U7" s="29" t="str">
        <f>IF(C7="","責任著者氏名未記入","")</f>
        <v>責任著者氏名未記入</v>
      </c>
      <c r="V7" s="30" t="str">
        <f>$V$2</f>
        <v xml:space="preserve"> _x000D_</v>
      </c>
      <c r="W7" s="2" t="str">
        <f>IF(V7&lt;&gt;"",CONCATENATE(U7,V7),"")</f>
        <v>責任著者氏名未記入 _x000D_</v>
      </c>
    </row>
    <row r="8" spans="1:23" ht="17.25" customHeight="1"/>
    <row r="9" spans="1:23" ht="17.25" customHeight="1">
      <c r="A9" s="2">
        <v>4</v>
      </c>
      <c r="B9" s="34" t="s">
        <v>2</v>
      </c>
    </row>
    <row r="10" spans="1:23" ht="17.25" customHeight="1">
      <c r="B10" s="35" t="s">
        <v>3</v>
      </c>
      <c r="C10" s="106"/>
      <c r="D10" s="107"/>
      <c r="E10" s="107"/>
      <c r="F10" s="107"/>
      <c r="G10" s="107"/>
      <c r="H10" s="107"/>
      <c r="I10" s="107"/>
      <c r="J10" s="108"/>
      <c r="K10" s="109" t="s">
        <v>79</v>
      </c>
      <c r="U10" s="29" t="str">
        <f>IF(C10="","和文題目未記入","")</f>
        <v>和文題目未記入</v>
      </c>
      <c r="V10" s="30" t="str">
        <f>$V$2</f>
        <v xml:space="preserve"> _x000D_</v>
      </c>
      <c r="W10" s="2" t="str">
        <f>IF(V10&lt;&gt;"",CONCATENATE(U10,V10),"")</f>
        <v>和文題目未記入 _x000D_</v>
      </c>
    </row>
    <row r="11" spans="1:23" ht="17.25" customHeight="1">
      <c r="B11" s="35" t="s">
        <v>4</v>
      </c>
      <c r="C11" s="106"/>
      <c r="D11" s="107"/>
      <c r="E11" s="107"/>
      <c r="F11" s="107"/>
      <c r="G11" s="107"/>
      <c r="H11" s="107"/>
      <c r="I11" s="107"/>
      <c r="J11" s="108"/>
      <c r="K11" s="109"/>
      <c r="U11" s="29" t="str">
        <f>IF(C11="","英文題目未記入","")</f>
        <v>英文題目未記入</v>
      </c>
      <c r="V11" s="30" t="str">
        <f>$V$2</f>
        <v xml:space="preserve"> _x000D_</v>
      </c>
      <c r="W11" s="2" t="str">
        <f>IF(V11&lt;&gt;"",CONCATENATE(U11,V11),"")</f>
        <v>英文題目未記入 _x000D_</v>
      </c>
    </row>
    <row r="12" spans="1:23" ht="17.25" customHeight="1"/>
    <row r="13" spans="1:23" ht="17.25" customHeight="1">
      <c r="A13" s="2">
        <v>5</v>
      </c>
      <c r="B13" s="34" t="s">
        <v>6</v>
      </c>
      <c r="C13" s="106"/>
      <c r="D13" s="107"/>
      <c r="E13" s="107"/>
      <c r="F13" s="107"/>
      <c r="G13" s="107"/>
      <c r="H13" s="107"/>
      <c r="I13" s="107"/>
      <c r="J13" s="108"/>
      <c r="K13" s="9" t="s">
        <v>5</v>
      </c>
      <c r="U13" s="29" t="str">
        <f>IF(C13="","添付ファイル名未記入","")</f>
        <v>添付ファイル名未記入</v>
      </c>
      <c r="V13" s="30" t="str">
        <f>$V$2</f>
        <v xml:space="preserve"> _x000D_</v>
      </c>
      <c r="W13" s="2" t="str">
        <f>IF(V13&lt;&gt;"",CONCATENATE(U13,V13),"")</f>
        <v>添付ファイル名未記入 _x000D_</v>
      </c>
    </row>
    <row r="14" spans="1:23" ht="17.25" customHeight="1"/>
    <row r="15" spans="1:23" ht="17.25" customHeight="1">
      <c r="A15" s="2">
        <v>6</v>
      </c>
      <c r="B15" s="34" t="s">
        <v>7</v>
      </c>
    </row>
    <row r="16" spans="1:23" ht="17.25" customHeight="1">
      <c r="C16" s="73" t="s">
        <v>8</v>
      </c>
      <c r="D16" s="73"/>
      <c r="E16" s="73"/>
      <c r="F16" s="73"/>
      <c r="G16" s="73"/>
      <c r="H16" s="73"/>
      <c r="I16" s="73"/>
      <c r="J16" s="73"/>
      <c r="K16" s="73"/>
      <c r="L16" s="10" t="s">
        <v>9</v>
      </c>
    </row>
    <row r="17" spans="1:26" ht="17.25" customHeight="1">
      <c r="C17" s="100" t="s">
        <v>10</v>
      </c>
      <c r="D17" s="101"/>
      <c r="E17" s="101"/>
      <c r="F17" s="101"/>
      <c r="G17" s="101"/>
      <c r="H17" s="101"/>
      <c r="I17" s="101"/>
      <c r="J17" s="101"/>
      <c r="K17" s="102"/>
      <c r="L17" s="11"/>
      <c r="M17" s="98" t="s">
        <v>80</v>
      </c>
      <c r="S17" s="2">
        <f>COUNTIF(L17:L25,"○")</f>
        <v>0</v>
      </c>
      <c r="U17" s="29" t="str">
        <f>IF(S17&lt;1,"研究種別未選択","")</f>
        <v>研究種別未選択</v>
      </c>
      <c r="V17" s="30" t="str">
        <f>$V$2</f>
        <v xml:space="preserve"> _x000D_</v>
      </c>
      <c r="W17" s="2" t="str">
        <f>IF(V17&lt;&gt;"",CONCATENATE(U17,V17),"")</f>
        <v>研究種別未選択 _x000D_</v>
      </c>
    </row>
    <row r="18" spans="1:26" ht="17.25" customHeight="1">
      <c r="C18" s="100" t="s">
        <v>11</v>
      </c>
      <c r="D18" s="101"/>
      <c r="E18" s="101"/>
      <c r="F18" s="101"/>
      <c r="G18" s="101"/>
      <c r="H18" s="101"/>
      <c r="I18" s="101"/>
      <c r="J18" s="101"/>
      <c r="K18" s="102"/>
      <c r="L18" s="11"/>
      <c r="M18" s="98"/>
      <c r="U18" s="29" t="str">
        <f>IF(S17&gt;1,"研究種別過剰選択","")</f>
        <v/>
      </c>
      <c r="V18" s="30" t="str">
        <f>$V$2</f>
        <v xml:space="preserve"> _x000D_</v>
      </c>
      <c r="W18" s="2" t="str">
        <f>IF(V18&lt;&gt;"",CONCATENATE(U18,V18),"")</f>
        <v xml:space="preserve"> _x000D_</v>
      </c>
    </row>
    <row r="19" spans="1:26" ht="17.25" customHeight="1">
      <c r="C19" s="62" t="s">
        <v>12</v>
      </c>
      <c r="D19" s="62"/>
      <c r="E19" s="62"/>
      <c r="F19" s="62"/>
      <c r="G19" s="62"/>
      <c r="H19" s="62"/>
      <c r="I19" s="62"/>
      <c r="J19" s="62"/>
      <c r="K19" s="62"/>
      <c r="L19" s="11"/>
      <c r="M19" s="98"/>
      <c r="S19" s="2">
        <f>COUNTA(L17:L25)</f>
        <v>0</v>
      </c>
      <c r="U19" s="29" t="str">
        <f>IF(S19&gt;S17,"研究種別に未定義文字記入","")</f>
        <v/>
      </c>
      <c r="V19" s="30" t="str">
        <f>$V$2</f>
        <v xml:space="preserve"> _x000D_</v>
      </c>
      <c r="W19" s="2" t="str">
        <f>IF(V19&lt;&gt;"",CONCATENATE(U19,V19),"")</f>
        <v xml:space="preserve"> _x000D_</v>
      </c>
    </row>
    <row r="20" spans="1:26" ht="17.25" customHeight="1">
      <c r="C20" s="62" t="s">
        <v>13</v>
      </c>
      <c r="D20" s="62"/>
      <c r="E20" s="62"/>
      <c r="F20" s="62"/>
      <c r="G20" s="62"/>
      <c r="H20" s="62"/>
      <c r="I20" s="62"/>
      <c r="J20" s="62"/>
      <c r="K20" s="62"/>
      <c r="L20" s="11"/>
      <c r="M20" s="98"/>
    </row>
    <row r="21" spans="1:26" ht="17.25" customHeight="1">
      <c r="C21" s="62" t="s">
        <v>14</v>
      </c>
      <c r="D21" s="62"/>
      <c r="E21" s="62"/>
      <c r="F21" s="62"/>
      <c r="G21" s="62"/>
      <c r="H21" s="62"/>
      <c r="I21" s="62"/>
      <c r="J21" s="62"/>
      <c r="K21" s="62"/>
      <c r="L21" s="11"/>
      <c r="M21" s="98"/>
    </row>
    <row r="22" spans="1:26" ht="17.25" customHeight="1">
      <c r="C22" s="62" t="s">
        <v>15</v>
      </c>
      <c r="D22" s="62"/>
      <c r="E22" s="62"/>
      <c r="F22" s="62"/>
      <c r="G22" s="62"/>
      <c r="H22" s="62"/>
      <c r="I22" s="62"/>
      <c r="J22" s="62"/>
      <c r="K22" s="62"/>
      <c r="L22" s="11"/>
      <c r="M22" s="98"/>
      <c r="U22" s="27"/>
      <c r="W22" s="27"/>
      <c r="X22" s="27"/>
      <c r="Y22" s="27"/>
      <c r="Z22" s="27"/>
    </row>
    <row r="23" spans="1:26" ht="17.25" customHeight="1">
      <c r="C23" s="62" t="s">
        <v>16</v>
      </c>
      <c r="D23" s="62"/>
      <c r="E23" s="62"/>
      <c r="F23" s="62"/>
      <c r="G23" s="62"/>
      <c r="H23" s="62"/>
      <c r="I23" s="62"/>
      <c r="J23" s="62"/>
      <c r="K23" s="62"/>
      <c r="L23" s="11"/>
      <c r="M23" s="98"/>
      <c r="U23" s="27"/>
      <c r="W23" s="27"/>
      <c r="X23" s="27"/>
      <c r="Y23" s="27"/>
      <c r="Z23" s="27"/>
    </row>
    <row r="24" spans="1:26" ht="17.25" customHeight="1">
      <c r="C24" s="62" t="s">
        <v>17</v>
      </c>
      <c r="D24" s="62"/>
      <c r="E24" s="62"/>
      <c r="F24" s="62"/>
      <c r="G24" s="62"/>
      <c r="H24" s="62"/>
      <c r="I24" s="62"/>
      <c r="J24" s="62"/>
      <c r="K24" s="62"/>
      <c r="L24" s="11"/>
      <c r="M24" s="98"/>
      <c r="U24" s="27"/>
      <c r="W24" s="27"/>
      <c r="X24" s="27"/>
      <c r="Y24" s="27"/>
      <c r="Z24" s="27"/>
    </row>
    <row r="25" spans="1:26" ht="17.25" customHeight="1">
      <c r="C25" s="62" t="s">
        <v>18</v>
      </c>
      <c r="D25" s="62"/>
      <c r="E25" s="62"/>
      <c r="F25" s="62"/>
      <c r="G25" s="62"/>
      <c r="H25" s="62"/>
      <c r="I25" s="62"/>
      <c r="J25" s="62"/>
      <c r="K25" s="62"/>
      <c r="L25" s="11"/>
      <c r="M25" s="98"/>
      <c r="U25" s="27"/>
      <c r="W25" s="27"/>
      <c r="X25" s="27"/>
      <c r="Y25" s="27"/>
      <c r="Z25" s="27"/>
    </row>
    <row r="26" spans="1:26" ht="17.25" customHeight="1">
      <c r="U26" s="27"/>
      <c r="W26" s="27"/>
      <c r="X26" s="27"/>
      <c r="Y26" s="27"/>
      <c r="Z26" s="27"/>
    </row>
    <row r="27" spans="1:26" ht="17.25" customHeight="1">
      <c r="A27" s="2">
        <v>7</v>
      </c>
      <c r="B27" s="34" t="s">
        <v>19</v>
      </c>
      <c r="U27" s="27"/>
    </row>
    <row r="28" spans="1:26" ht="16.5" customHeight="1">
      <c r="C28" s="70" t="s">
        <v>8</v>
      </c>
      <c r="D28" s="71"/>
      <c r="E28" s="72"/>
      <c r="F28" s="110" t="s">
        <v>9</v>
      </c>
      <c r="G28" s="110"/>
      <c r="H28" s="110"/>
      <c r="I28" s="98" t="s">
        <v>283</v>
      </c>
      <c r="J28" s="99"/>
      <c r="K28" s="26"/>
      <c r="L28" s="24"/>
      <c r="M28" s="24"/>
    </row>
    <row r="29" spans="1:26" ht="16.5" customHeight="1">
      <c r="C29" s="100" t="s">
        <v>82</v>
      </c>
      <c r="D29" s="101"/>
      <c r="E29" s="102"/>
      <c r="F29" s="61"/>
      <c r="G29" s="61"/>
      <c r="H29" s="61"/>
      <c r="I29" s="98"/>
      <c r="J29" s="99"/>
      <c r="K29" s="26"/>
      <c r="L29" s="24"/>
      <c r="M29" s="24"/>
      <c r="S29" s="2">
        <f>COUNTIF(F29:F51,"○")</f>
        <v>0</v>
      </c>
      <c r="U29" s="29" t="str">
        <f>IF(S29&lt;1,"部位・疾病領域「次にあてはまるもの」が未選択","")</f>
        <v>部位・疾病領域「次にあてはまるもの」が未選択</v>
      </c>
      <c r="V29" s="30" t="str">
        <f>$V$2</f>
        <v xml:space="preserve"> _x000D_</v>
      </c>
      <c r="W29" s="2" t="str">
        <f>IF(V29&lt;&gt;"",CONCATENATE(U29,V29),"")</f>
        <v>部位・疾病領域「次にあてはまるもの」が未選択 _x000D_</v>
      </c>
    </row>
    <row r="30" spans="1:26" ht="16.5" customHeight="1">
      <c r="C30" s="100" t="s">
        <v>84</v>
      </c>
      <c r="D30" s="101"/>
      <c r="E30" s="102"/>
      <c r="F30" s="61"/>
      <c r="G30" s="61"/>
      <c r="H30" s="61"/>
      <c r="I30" s="98"/>
      <c r="J30" s="99"/>
      <c r="K30" s="26"/>
      <c r="L30" s="24"/>
      <c r="M30" s="24"/>
      <c r="U30" s="29" t="str">
        <f>IF(S29&gt;1,"部位・疾病領域「次にあてはまるもの」が多すぎる","")</f>
        <v/>
      </c>
      <c r="V30" s="30" t="str">
        <f>$V$2</f>
        <v xml:space="preserve"> _x000D_</v>
      </c>
      <c r="W30" s="2" t="str">
        <f>IF(V30&lt;&gt;"",CONCATENATE(U30,V30),"")</f>
        <v xml:space="preserve"> _x000D_</v>
      </c>
    </row>
    <row r="31" spans="1:26" ht="16.5" customHeight="1">
      <c r="C31" s="100" t="s">
        <v>86</v>
      </c>
      <c r="D31" s="101"/>
      <c r="E31" s="102"/>
      <c r="F31" s="61"/>
      <c r="G31" s="61"/>
      <c r="H31" s="61"/>
      <c r="I31" s="98"/>
      <c r="J31" s="99"/>
      <c r="K31" s="26"/>
      <c r="L31" s="24"/>
      <c r="M31" s="24"/>
    </row>
    <row r="32" spans="1:26" ht="16.5" customHeight="1">
      <c r="C32" s="100" t="s">
        <v>88</v>
      </c>
      <c r="D32" s="101"/>
      <c r="E32" s="102"/>
      <c r="F32" s="61"/>
      <c r="G32" s="61"/>
      <c r="H32" s="61"/>
      <c r="I32" s="98"/>
      <c r="J32" s="99"/>
      <c r="K32" s="26"/>
      <c r="L32" s="24"/>
      <c r="M32" s="24"/>
    </row>
    <row r="33" spans="3:23" ht="16.5" customHeight="1">
      <c r="C33" s="100" t="s">
        <v>90</v>
      </c>
      <c r="D33" s="101"/>
      <c r="E33" s="102"/>
      <c r="F33" s="51"/>
      <c r="G33" s="52"/>
      <c r="H33" s="53"/>
      <c r="I33" s="98"/>
      <c r="J33" s="99"/>
      <c r="K33" s="26"/>
      <c r="L33" s="24"/>
      <c r="M33" s="24"/>
      <c r="S33" s="2">
        <f>COUNTIF(F29:F51,"◎")</f>
        <v>0</v>
      </c>
      <c r="U33" s="29" t="str">
        <f>IF(S33&lt;1,"部位・疾病領域「最もあてはまるもの」が未選択","")</f>
        <v>部位・疾病領域「最もあてはまるもの」が未選択</v>
      </c>
      <c r="V33" s="30" t="str">
        <f>$V$2</f>
        <v xml:space="preserve"> _x000D_</v>
      </c>
      <c r="W33" s="2" t="str">
        <f>IF(V33&lt;&gt;"",CONCATENATE(U33,V33),"")</f>
        <v>部位・疾病領域「最もあてはまるもの」が未選択 _x000D_</v>
      </c>
    </row>
    <row r="34" spans="3:23" ht="16.5" customHeight="1">
      <c r="C34" s="100" t="s">
        <v>92</v>
      </c>
      <c r="D34" s="101"/>
      <c r="E34" s="102"/>
      <c r="F34" s="61"/>
      <c r="G34" s="61"/>
      <c r="H34" s="61"/>
      <c r="I34" s="98"/>
      <c r="J34" s="99"/>
      <c r="K34" s="26"/>
      <c r="L34" s="24"/>
      <c r="M34" s="24"/>
      <c r="U34" s="29" t="str">
        <f>IF(S33&gt;1,"部位・疾病領域「最もあてはまるもの」が多すぎる","")</f>
        <v/>
      </c>
      <c r="V34" s="30" t="str">
        <f>$V$2</f>
        <v xml:space="preserve"> _x000D_</v>
      </c>
      <c r="W34" s="2" t="str">
        <f>IF(V34&lt;&gt;"",CONCATENATE(U34,V34),"")</f>
        <v xml:space="preserve"> _x000D_</v>
      </c>
    </row>
    <row r="35" spans="3:23" ht="16.5" customHeight="1">
      <c r="C35" s="100" t="s">
        <v>94</v>
      </c>
      <c r="D35" s="101"/>
      <c r="E35" s="102"/>
      <c r="F35" s="61"/>
      <c r="G35" s="61"/>
      <c r="H35" s="61"/>
      <c r="I35" s="98"/>
      <c r="J35" s="99"/>
      <c r="K35" s="26"/>
      <c r="L35" s="24"/>
      <c r="M35" s="24"/>
    </row>
    <row r="36" spans="3:23" ht="16.5" customHeight="1">
      <c r="C36" s="100" t="s">
        <v>96</v>
      </c>
      <c r="D36" s="101"/>
      <c r="E36" s="102"/>
      <c r="F36" s="61"/>
      <c r="G36" s="61"/>
      <c r="H36" s="61"/>
      <c r="I36" s="98"/>
      <c r="J36" s="99"/>
      <c r="K36" s="26"/>
      <c r="L36" s="24"/>
      <c r="M36" s="24"/>
    </row>
    <row r="37" spans="3:23" ht="16.5" customHeight="1">
      <c r="C37" s="100" t="s">
        <v>98</v>
      </c>
      <c r="D37" s="101"/>
      <c r="E37" s="102"/>
      <c r="F37" s="61"/>
      <c r="G37" s="61"/>
      <c r="H37" s="61"/>
      <c r="I37" s="98"/>
      <c r="J37" s="99"/>
      <c r="K37" s="26"/>
      <c r="L37" s="24"/>
      <c r="M37" s="24"/>
    </row>
    <row r="38" spans="3:23" ht="16.5" customHeight="1">
      <c r="C38" s="100" t="s">
        <v>100</v>
      </c>
      <c r="D38" s="101"/>
      <c r="E38" s="102"/>
      <c r="F38" s="61"/>
      <c r="G38" s="61"/>
      <c r="H38" s="61"/>
      <c r="I38" s="98"/>
      <c r="J38" s="99"/>
      <c r="K38" s="26"/>
      <c r="L38" s="24"/>
      <c r="M38" s="24"/>
    </row>
    <row r="39" spans="3:23" ht="16.5" customHeight="1">
      <c r="C39" s="100" t="s">
        <v>102</v>
      </c>
      <c r="D39" s="101"/>
      <c r="E39" s="102"/>
      <c r="F39" s="61"/>
      <c r="G39" s="61"/>
      <c r="H39" s="61"/>
      <c r="I39" s="98"/>
      <c r="J39" s="99"/>
      <c r="K39" s="26"/>
      <c r="L39" s="24"/>
      <c r="M39" s="24"/>
    </row>
    <row r="40" spans="3:23" ht="16.5" customHeight="1">
      <c r="C40" s="62" t="s">
        <v>83</v>
      </c>
      <c r="D40" s="62"/>
      <c r="E40" s="62"/>
      <c r="F40" s="61"/>
      <c r="G40" s="61"/>
      <c r="H40" s="61"/>
      <c r="I40" s="98"/>
      <c r="J40" s="99"/>
      <c r="K40" s="26"/>
      <c r="L40" s="22"/>
      <c r="M40" s="9"/>
    </row>
    <row r="41" spans="3:23" ht="16.5" customHeight="1">
      <c r="C41" s="62" t="s">
        <v>85</v>
      </c>
      <c r="D41" s="62"/>
      <c r="E41" s="62"/>
      <c r="F41" s="61"/>
      <c r="G41" s="61"/>
      <c r="H41" s="61"/>
      <c r="I41" s="98"/>
      <c r="J41" s="99"/>
      <c r="K41" s="26"/>
      <c r="L41" s="22"/>
      <c r="M41" s="9"/>
    </row>
    <row r="42" spans="3:23" ht="16.5" customHeight="1">
      <c r="C42" s="62" t="s">
        <v>87</v>
      </c>
      <c r="D42" s="62"/>
      <c r="E42" s="62"/>
      <c r="F42" s="61"/>
      <c r="G42" s="61"/>
      <c r="H42" s="61"/>
      <c r="I42" s="98"/>
      <c r="J42" s="99"/>
      <c r="K42" s="26"/>
      <c r="L42" s="22"/>
      <c r="M42" s="9"/>
    </row>
    <row r="43" spans="3:23" ht="16.5" customHeight="1">
      <c r="C43" s="62" t="s">
        <v>89</v>
      </c>
      <c r="D43" s="62"/>
      <c r="E43" s="62"/>
      <c r="F43" s="61"/>
      <c r="G43" s="61"/>
      <c r="H43" s="61"/>
      <c r="I43" s="98"/>
      <c r="J43" s="99"/>
      <c r="K43" s="26"/>
      <c r="L43" s="22"/>
      <c r="M43" s="9"/>
    </row>
    <row r="44" spans="3:23" ht="16.5" customHeight="1">
      <c r="C44" s="62" t="s">
        <v>91</v>
      </c>
      <c r="D44" s="62"/>
      <c r="E44" s="62"/>
      <c r="F44" s="61"/>
      <c r="G44" s="61"/>
      <c r="H44" s="61"/>
      <c r="I44" s="98"/>
      <c r="J44" s="99"/>
      <c r="K44" s="26"/>
      <c r="L44" s="22"/>
      <c r="M44" s="9"/>
    </row>
    <row r="45" spans="3:23" ht="16.5" customHeight="1">
      <c r="C45" s="62" t="s">
        <v>93</v>
      </c>
      <c r="D45" s="62"/>
      <c r="E45" s="62"/>
      <c r="F45" s="61"/>
      <c r="G45" s="61"/>
      <c r="H45" s="61"/>
      <c r="I45" s="98"/>
      <c r="J45" s="99"/>
      <c r="K45" s="26"/>
      <c r="L45" s="22"/>
      <c r="M45" s="9"/>
    </row>
    <row r="46" spans="3:23" ht="16.5" customHeight="1">
      <c r="C46" s="62" t="s">
        <v>95</v>
      </c>
      <c r="D46" s="62"/>
      <c r="E46" s="62"/>
      <c r="F46" s="61"/>
      <c r="G46" s="61"/>
      <c r="H46" s="61"/>
      <c r="I46" s="98"/>
      <c r="J46" s="99"/>
      <c r="K46" s="26"/>
      <c r="L46" s="22"/>
      <c r="M46" s="9"/>
    </row>
    <row r="47" spans="3:23" ht="16.5" customHeight="1">
      <c r="C47" s="62" t="s">
        <v>97</v>
      </c>
      <c r="D47" s="62"/>
      <c r="E47" s="62"/>
      <c r="F47" s="61"/>
      <c r="G47" s="61"/>
      <c r="H47" s="61"/>
      <c r="I47" s="98"/>
      <c r="J47" s="99"/>
      <c r="K47" s="26"/>
      <c r="L47" s="22"/>
      <c r="M47" s="9"/>
    </row>
    <row r="48" spans="3:23" ht="16.5" customHeight="1">
      <c r="C48" s="62" t="s">
        <v>99</v>
      </c>
      <c r="D48" s="62"/>
      <c r="E48" s="62"/>
      <c r="F48" s="61"/>
      <c r="G48" s="61"/>
      <c r="H48" s="61"/>
      <c r="I48" s="98"/>
      <c r="J48" s="99"/>
      <c r="K48" s="26"/>
      <c r="L48" s="22"/>
      <c r="M48" s="9"/>
    </row>
    <row r="49" spans="1:23" ht="16.5" customHeight="1">
      <c r="C49" s="62" t="s">
        <v>101</v>
      </c>
      <c r="D49" s="62"/>
      <c r="E49" s="62"/>
      <c r="F49" s="61"/>
      <c r="G49" s="61"/>
      <c r="H49" s="61"/>
      <c r="I49" s="98"/>
      <c r="J49" s="99"/>
      <c r="K49" s="26"/>
      <c r="L49" s="22"/>
      <c r="M49" s="9"/>
    </row>
    <row r="50" spans="1:23" ht="34.5" customHeight="1">
      <c r="C50" s="63" t="s">
        <v>103</v>
      </c>
      <c r="D50" s="63"/>
      <c r="E50" s="63"/>
      <c r="F50" s="61"/>
      <c r="G50" s="61"/>
      <c r="H50" s="61"/>
      <c r="I50" s="98"/>
      <c r="J50" s="99"/>
      <c r="K50" s="26"/>
      <c r="L50" s="22"/>
      <c r="M50" s="9"/>
    </row>
    <row r="51" spans="1:23" ht="16.5" customHeight="1">
      <c r="C51" s="62" t="s">
        <v>104</v>
      </c>
      <c r="D51" s="62"/>
      <c r="E51" s="62"/>
      <c r="F51" s="61"/>
      <c r="G51" s="61"/>
      <c r="H51" s="61"/>
      <c r="I51" s="98"/>
      <c r="J51" s="99"/>
      <c r="K51" s="26"/>
      <c r="L51" s="111" t="s">
        <v>278</v>
      </c>
      <c r="M51" s="111"/>
    </row>
    <row r="52" spans="1:23" ht="17.25" customHeight="1"/>
    <row r="53" spans="1:23" ht="17.25" customHeight="1">
      <c r="A53" s="2">
        <v>8</v>
      </c>
      <c r="B53" s="34" t="s">
        <v>20</v>
      </c>
    </row>
    <row r="54" spans="1:23" ht="17.25" customHeight="1">
      <c r="C54" s="70" t="s">
        <v>8</v>
      </c>
      <c r="D54" s="71"/>
      <c r="E54" s="71"/>
      <c r="F54" s="71"/>
      <c r="G54" s="71"/>
      <c r="H54" s="71"/>
      <c r="I54" s="71"/>
      <c r="J54" s="72"/>
      <c r="K54" s="10" t="s">
        <v>9</v>
      </c>
      <c r="L54" s="98" t="s">
        <v>81</v>
      </c>
      <c r="M54" s="99"/>
    </row>
    <row r="55" spans="1:23" ht="17.25" customHeight="1">
      <c r="C55" s="100" t="s">
        <v>21</v>
      </c>
      <c r="D55" s="101"/>
      <c r="E55" s="101"/>
      <c r="F55" s="101"/>
      <c r="G55" s="101"/>
      <c r="H55" s="101"/>
      <c r="I55" s="101"/>
      <c r="J55" s="14"/>
      <c r="K55" s="11"/>
      <c r="L55" s="98"/>
      <c r="M55" s="99"/>
      <c r="S55" s="2">
        <f>COUNTIF(K55:K80,"○")</f>
        <v>0</v>
      </c>
      <c r="U55" s="29" t="str">
        <f>IF(S55&lt;1,"研究対象「次にあてはまるもの」が未選択","")</f>
        <v>研究対象「次にあてはまるもの」が未選択</v>
      </c>
      <c r="V55" s="30" t="str">
        <f>$V$2</f>
        <v xml:space="preserve"> _x000D_</v>
      </c>
      <c r="W55" s="2" t="str">
        <f>IF(V55&lt;&gt;"",CONCATENATE(U55,V55),"")</f>
        <v>研究対象「次にあてはまるもの」が未選択 _x000D_</v>
      </c>
    </row>
    <row r="56" spans="1:23" ht="17.25" customHeight="1">
      <c r="C56" s="100" t="s">
        <v>22</v>
      </c>
      <c r="D56" s="101"/>
      <c r="E56" s="101"/>
      <c r="F56" s="101"/>
      <c r="G56" s="101"/>
      <c r="H56" s="101"/>
      <c r="I56" s="101"/>
      <c r="J56" s="102"/>
      <c r="K56" s="11"/>
      <c r="L56" s="98"/>
      <c r="M56" s="99"/>
      <c r="U56" s="29" t="str">
        <f>IF(S55&gt;1,"研究対象「次にあてはまるもの」が多すぎる","")</f>
        <v/>
      </c>
      <c r="V56" s="30" t="str">
        <f>$V$2</f>
        <v xml:space="preserve"> _x000D_</v>
      </c>
      <c r="W56" s="2" t="str">
        <f>IF(V56&lt;&gt;"",CONCATENATE(U56,V56),"")</f>
        <v xml:space="preserve"> _x000D_</v>
      </c>
    </row>
    <row r="57" spans="1:23" ht="17.25" customHeight="1">
      <c r="C57" s="100" t="s">
        <v>23</v>
      </c>
      <c r="D57" s="101"/>
      <c r="E57" s="101"/>
      <c r="F57" s="101"/>
      <c r="G57" s="101"/>
      <c r="H57" s="101"/>
      <c r="I57" s="101"/>
      <c r="J57" s="14"/>
      <c r="K57" s="11"/>
      <c r="L57" s="98"/>
      <c r="M57" s="99"/>
    </row>
    <row r="58" spans="1:23" ht="17.25" customHeight="1">
      <c r="C58" s="100" t="s">
        <v>24</v>
      </c>
      <c r="D58" s="101"/>
      <c r="E58" s="101"/>
      <c r="F58" s="101"/>
      <c r="G58" s="101"/>
      <c r="H58" s="101"/>
      <c r="I58" s="101"/>
      <c r="J58" s="14"/>
      <c r="K58" s="11"/>
      <c r="L58" s="98"/>
      <c r="M58" s="99"/>
    </row>
    <row r="59" spans="1:23" ht="17.25" customHeight="1">
      <c r="C59" s="100" t="s">
        <v>25</v>
      </c>
      <c r="D59" s="101"/>
      <c r="E59" s="101"/>
      <c r="F59" s="101"/>
      <c r="G59" s="101"/>
      <c r="H59" s="101"/>
      <c r="I59" s="101"/>
      <c r="J59" s="14"/>
      <c r="K59" s="11"/>
      <c r="L59" s="98"/>
      <c r="M59" s="99"/>
      <c r="S59" s="2">
        <f>COUNTIF(K55:K80,"◎")</f>
        <v>0</v>
      </c>
      <c r="U59" s="29" t="str">
        <f>IF(S59&lt;1,"研究対象「最もあてはまるもの」が未選択","")</f>
        <v>研究対象「最もあてはまるもの」が未選択</v>
      </c>
      <c r="V59" s="30" t="str">
        <f>$V$2</f>
        <v xml:space="preserve"> _x000D_</v>
      </c>
      <c r="W59" s="2" t="str">
        <f>IF(V59&lt;&gt;"",CONCATENATE(U59,V59),"")</f>
        <v>研究対象「最もあてはまるもの」が未選択 _x000D_</v>
      </c>
    </row>
    <row r="60" spans="1:23" ht="17.25" customHeight="1">
      <c r="C60" s="100" t="s">
        <v>26</v>
      </c>
      <c r="D60" s="101"/>
      <c r="E60" s="101"/>
      <c r="F60" s="101"/>
      <c r="G60" s="101"/>
      <c r="H60" s="101"/>
      <c r="I60" s="101"/>
      <c r="J60" s="14"/>
      <c r="K60" s="11"/>
      <c r="L60" s="98"/>
      <c r="M60" s="99"/>
      <c r="U60" s="29" t="str">
        <f>IF(S59&gt;1,"研究対象「最もあてはまるもの」が多すぎる","")</f>
        <v/>
      </c>
      <c r="V60" s="30" t="str">
        <f>$V$2</f>
        <v xml:space="preserve"> _x000D_</v>
      </c>
      <c r="W60" s="2" t="str">
        <f>IF(V60&lt;&gt;"",CONCATENATE(U60,V60),"")</f>
        <v xml:space="preserve"> _x000D_</v>
      </c>
    </row>
    <row r="61" spans="1:23" ht="17.25" customHeight="1">
      <c r="C61" s="100" t="s">
        <v>27</v>
      </c>
      <c r="D61" s="101"/>
      <c r="E61" s="101"/>
      <c r="F61" s="101"/>
      <c r="G61" s="101"/>
      <c r="H61" s="101"/>
      <c r="I61" s="101"/>
      <c r="J61" s="14"/>
      <c r="K61" s="11"/>
      <c r="L61" s="98"/>
      <c r="M61" s="99"/>
    </row>
    <row r="62" spans="1:23" ht="17.25" customHeight="1">
      <c r="C62" s="15" t="s">
        <v>28</v>
      </c>
      <c r="D62" s="16"/>
      <c r="E62" s="16"/>
      <c r="F62" s="16"/>
      <c r="G62" s="16"/>
      <c r="H62" s="16"/>
      <c r="I62" s="16"/>
      <c r="J62" s="16"/>
      <c r="K62" s="11"/>
      <c r="L62" s="98"/>
      <c r="M62" s="99"/>
    </row>
    <row r="63" spans="1:23" ht="17.25" customHeight="1">
      <c r="C63" s="103" t="s">
        <v>29</v>
      </c>
      <c r="D63" s="104"/>
      <c r="E63" s="104"/>
      <c r="F63" s="104"/>
      <c r="G63" s="104"/>
      <c r="H63" s="104"/>
      <c r="I63" s="104"/>
      <c r="J63" s="17"/>
      <c r="K63" s="11"/>
      <c r="L63" s="98"/>
      <c r="M63" s="99"/>
    </row>
    <row r="64" spans="1:23" ht="17.25" customHeight="1">
      <c r="C64" s="100" t="s">
        <v>30</v>
      </c>
      <c r="D64" s="101"/>
      <c r="E64" s="101"/>
      <c r="F64" s="101"/>
      <c r="G64" s="101"/>
      <c r="H64" s="101"/>
      <c r="I64" s="101"/>
      <c r="J64" s="14"/>
      <c r="K64" s="11"/>
      <c r="L64" s="98"/>
      <c r="M64" s="99"/>
    </row>
    <row r="65" spans="3:13" ht="17.25" customHeight="1">
      <c r="C65" s="100" t="s">
        <v>31</v>
      </c>
      <c r="D65" s="101"/>
      <c r="E65" s="101"/>
      <c r="F65" s="101"/>
      <c r="G65" s="101"/>
      <c r="H65" s="101"/>
      <c r="I65" s="101"/>
      <c r="J65" s="14"/>
      <c r="K65" s="11"/>
      <c r="L65" s="98"/>
      <c r="M65" s="99"/>
    </row>
    <row r="66" spans="3:13" ht="17.25" customHeight="1">
      <c r="C66" s="100" t="s">
        <v>32</v>
      </c>
      <c r="D66" s="101"/>
      <c r="E66" s="101"/>
      <c r="F66" s="101"/>
      <c r="G66" s="101"/>
      <c r="H66" s="101"/>
      <c r="I66" s="101"/>
      <c r="J66" s="14"/>
      <c r="K66" s="11"/>
      <c r="L66" s="98"/>
      <c r="M66" s="99"/>
    </row>
    <row r="67" spans="3:13" ht="17.25" customHeight="1">
      <c r="C67" s="100" t="s">
        <v>33</v>
      </c>
      <c r="D67" s="101"/>
      <c r="E67" s="101"/>
      <c r="F67" s="101"/>
      <c r="G67" s="101"/>
      <c r="H67" s="101"/>
      <c r="I67" s="101"/>
      <c r="J67" s="14"/>
      <c r="K67" s="11"/>
      <c r="L67" s="98"/>
      <c r="M67" s="99"/>
    </row>
    <row r="68" spans="3:13" ht="17.25" customHeight="1">
      <c r="C68" s="100" t="s">
        <v>34</v>
      </c>
      <c r="D68" s="101"/>
      <c r="E68" s="101"/>
      <c r="F68" s="101"/>
      <c r="G68" s="101"/>
      <c r="H68" s="101"/>
      <c r="I68" s="101"/>
      <c r="J68" s="14"/>
      <c r="K68" s="11"/>
      <c r="L68" s="98"/>
      <c r="M68" s="99"/>
    </row>
    <row r="69" spans="3:13" ht="17.25" customHeight="1">
      <c r="C69" s="103" t="s">
        <v>35</v>
      </c>
      <c r="D69" s="104"/>
      <c r="E69" s="104"/>
      <c r="F69" s="104"/>
      <c r="G69" s="104"/>
      <c r="H69" s="104"/>
      <c r="I69" s="104"/>
      <c r="J69" s="17"/>
      <c r="K69" s="11"/>
      <c r="L69" s="98"/>
      <c r="M69" s="99"/>
    </row>
    <row r="70" spans="3:13" ht="17.25" customHeight="1">
      <c r="C70" s="100" t="s">
        <v>36</v>
      </c>
      <c r="D70" s="101"/>
      <c r="E70" s="101"/>
      <c r="F70" s="101"/>
      <c r="G70" s="101"/>
      <c r="H70" s="101"/>
      <c r="I70" s="101"/>
      <c r="J70" s="14"/>
      <c r="K70" s="11"/>
      <c r="L70" s="98"/>
      <c r="M70" s="99"/>
    </row>
    <row r="71" spans="3:13" ht="17.25" customHeight="1">
      <c r="C71" s="100" t="s">
        <v>37</v>
      </c>
      <c r="D71" s="101"/>
      <c r="E71" s="101"/>
      <c r="F71" s="101"/>
      <c r="G71" s="101"/>
      <c r="H71" s="101"/>
      <c r="I71" s="101"/>
      <c r="J71" s="14"/>
      <c r="K71" s="11"/>
      <c r="L71" s="98"/>
      <c r="M71" s="99"/>
    </row>
    <row r="72" spans="3:13" ht="17.25" customHeight="1">
      <c r="C72" s="100" t="s">
        <v>38</v>
      </c>
      <c r="D72" s="101"/>
      <c r="E72" s="101"/>
      <c r="F72" s="101"/>
      <c r="G72" s="101"/>
      <c r="H72" s="101"/>
      <c r="I72" s="101"/>
      <c r="J72" s="14"/>
      <c r="K72" s="11"/>
      <c r="L72" s="98"/>
      <c r="M72" s="99"/>
    </row>
    <row r="73" spans="3:13" ht="17.25" customHeight="1">
      <c r="C73" s="100" t="s">
        <v>39</v>
      </c>
      <c r="D73" s="101"/>
      <c r="E73" s="101"/>
      <c r="F73" s="101"/>
      <c r="G73" s="101"/>
      <c r="H73" s="101"/>
      <c r="I73" s="101"/>
      <c r="J73" s="14"/>
      <c r="K73" s="11"/>
      <c r="L73" s="98"/>
      <c r="M73" s="99"/>
    </row>
    <row r="74" spans="3:13" ht="17.25" customHeight="1">
      <c r="C74" s="100" t="s">
        <v>40</v>
      </c>
      <c r="D74" s="101"/>
      <c r="E74" s="101"/>
      <c r="F74" s="101"/>
      <c r="G74" s="101"/>
      <c r="H74" s="101"/>
      <c r="I74" s="101"/>
      <c r="J74" s="14"/>
      <c r="K74" s="11"/>
      <c r="L74" s="98"/>
      <c r="M74" s="99"/>
    </row>
    <row r="75" spans="3:13" ht="17.25" customHeight="1">
      <c r="C75" s="100" t="s">
        <v>41</v>
      </c>
      <c r="D75" s="101"/>
      <c r="E75" s="101"/>
      <c r="F75" s="101"/>
      <c r="G75" s="101"/>
      <c r="H75" s="101"/>
      <c r="I75" s="101"/>
      <c r="J75" s="14"/>
      <c r="K75" s="11"/>
      <c r="L75" s="98"/>
      <c r="M75" s="99"/>
    </row>
    <row r="76" spans="3:13" ht="17.25" customHeight="1">
      <c r="C76" s="100" t="s">
        <v>42</v>
      </c>
      <c r="D76" s="101"/>
      <c r="E76" s="101"/>
      <c r="F76" s="101"/>
      <c r="G76" s="101"/>
      <c r="H76" s="101"/>
      <c r="I76" s="101"/>
      <c r="J76" s="14"/>
      <c r="K76" s="11"/>
      <c r="L76" s="98"/>
      <c r="M76" s="99"/>
    </row>
    <row r="77" spans="3:13" ht="17.25" customHeight="1">
      <c r="C77" s="100" t="s">
        <v>43</v>
      </c>
      <c r="D77" s="101"/>
      <c r="E77" s="101"/>
      <c r="F77" s="101"/>
      <c r="G77" s="101"/>
      <c r="H77" s="101"/>
      <c r="I77" s="101"/>
      <c r="J77" s="14"/>
      <c r="K77" s="11"/>
      <c r="L77" s="98"/>
      <c r="M77" s="99"/>
    </row>
    <row r="78" spans="3:13" ht="17.25" customHeight="1">
      <c r="C78" s="100" t="s">
        <v>44</v>
      </c>
      <c r="D78" s="101"/>
      <c r="E78" s="101"/>
      <c r="F78" s="101"/>
      <c r="G78" s="101"/>
      <c r="H78" s="101"/>
      <c r="I78" s="101"/>
      <c r="J78" s="14"/>
      <c r="K78" s="11"/>
      <c r="L78" s="98"/>
      <c r="M78" s="99"/>
    </row>
    <row r="79" spans="3:13" ht="17.25" customHeight="1">
      <c r="C79" s="100" t="s">
        <v>45</v>
      </c>
      <c r="D79" s="101"/>
      <c r="E79" s="101"/>
      <c r="F79" s="101"/>
      <c r="G79" s="101"/>
      <c r="H79" s="101"/>
      <c r="I79" s="101"/>
      <c r="J79" s="14"/>
      <c r="K79" s="11"/>
      <c r="L79" s="98"/>
      <c r="M79" s="99"/>
    </row>
    <row r="80" spans="3:13" ht="17.25" customHeight="1">
      <c r="C80" s="100" t="s">
        <v>18</v>
      </c>
      <c r="D80" s="101"/>
      <c r="E80" s="101"/>
      <c r="F80" s="101"/>
      <c r="G80" s="101"/>
      <c r="H80" s="101"/>
      <c r="I80" s="101"/>
      <c r="J80" s="14"/>
      <c r="K80" s="11"/>
      <c r="L80" s="98"/>
      <c r="M80" s="99"/>
    </row>
    <row r="81" spans="1:23" ht="17.25" customHeight="1"/>
    <row r="82" spans="1:23" ht="17.25" customHeight="1">
      <c r="A82" s="2">
        <v>9</v>
      </c>
      <c r="B82" s="34" t="s">
        <v>48</v>
      </c>
    </row>
    <row r="83" spans="1:23" ht="17.25" customHeight="1">
      <c r="C83" s="73" t="s">
        <v>8</v>
      </c>
      <c r="D83" s="73"/>
      <c r="E83" s="73"/>
      <c r="F83" s="73"/>
      <c r="G83" s="73"/>
      <c r="H83" s="73"/>
      <c r="I83" s="73"/>
      <c r="J83" s="13" t="s">
        <v>47</v>
      </c>
    </row>
    <row r="84" spans="1:23" ht="17.25" customHeight="1">
      <c r="C84" s="63" t="s">
        <v>49</v>
      </c>
      <c r="D84" s="63"/>
      <c r="E84" s="63"/>
      <c r="F84" s="63"/>
      <c r="G84" s="63"/>
      <c r="H84" s="63"/>
      <c r="I84" s="63"/>
      <c r="J84" s="39"/>
      <c r="K84" s="98" t="s">
        <v>55</v>
      </c>
      <c r="S84" s="2">
        <f>COUNTIF(J84:J88,"○")</f>
        <v>0</v>
      </c>
      <c r="U84" s="29" t="str">
        <f>IF(S84&lt;1,"「適用地域が未選択","")</f>
        <v>「適用地域が未選択</v>
      </c>
      <c r="V84" s="30" t="str">
        <f>$V$2</f>
        <v xml:space="preserve"> _x000D_</v>
      </c>
      <c r="W84" s="2" t="str">
        <f>IF(V84&lt;&gt;"",CONCATENATE(U84,V84),"")</f>
        <v>「適用地域が未選択 _x000D_</v>
      </c>
    </row>
    <row r="85" spans="1:23" ht="17.25" customHeight="1">
      <c r="C85" s="62" t="s">
        <v>50</v>
      </c>
      <c r="D85" s="62"/>
      <c r="E85" s="62"/>
      <c r="F85" s="62"/>
      <c r="G85" s="62"/>
      <c r="H85" s="62"/>
      <c r="I85" s="62"/>
      <c r="J85" s="32"/>
      <c r="K85" s="98"/>
    </row>
    <row r="86" spans="1:23" ht="17.25" customHeight="1">
      <c r="C86" s="62" t="s">
        <v>51</v>
      </c>
      <c r="D86" s="62"/>
      <c r="E86" s="62"/>
      <c r="F86" s="62"/>
      <c r="G86" s="62"/>
      <c r="H86" s="62"/>
      <c r="I86" s="62"/>
      <c r="J86" s="32"/>
      <c r="K86" s="98"/>
    </row>
    <row r="87" spans="1:23" ht="17.25" customHeight="1">
      <c r="C87" s="62" t="s">
        <v>52</v>
      </c>
      <c r="D87" s="62"/>
      <c r="E87" s="62"/>
      <c r="F87" s="62"/>
      <c r="G87" s="62"/>
      <c r="H87" s="62"/>
      <c r="I87" s="62"/>
      <c r="J87" s="32"/>
      <c r="K87" s="98"/>
    </row>
    <row r="88" spans="1:23" ht="17.25" customHeight="1">
      <c r="C88" s="62" t="s">
        <v>18</v>
      </c>
      <c r="D88" s="62"/>
      <c r="E88" s="62"/>
      <c r="F88" s="62"/>
      <c r="G88" s="62"/>
      <c r="H88" s="62"/>
      <c r="I88" s="62"/>
      <c r="J88" s="32"/>
      <c r="K88" s="98"/>
    </row>
    <row r="90" spans="1:23">
      <c r="A90" s="2">
        <v>10</v>
      </c>
      <c r="B90" s="34" t="s">
        <v>53</v>
      </c>
    </row>
    <row r="91" spans="1:23">
      <c r="C91" s="113" t="s">
        <v>54</v>
      </c>
      <c r="D91" s="114"/>
      <c r="E91" s="83"/>
      <c r="F91" s="85"/>
      <c r="G91" s="2" t="s">
        <v>105</v>
      </c>
      <c r="U91" s="29" t="str">
        <f>IF(E91="","COI未記入","")</f>
        <v>COI未記入</v>
      </c>
      <c r="V91" s="30" t="str">
        <f>$V$2</f>
        <v xml:space="preserve"> _x000D_</v>
      </c>
      <c r="W91" s="2" t="str">
        <f>IF(V91&lt;&gt;"",CONCATENATE(U91,V91),"")</f>
        <v>COI未記入 _x000D_</v>
      </c>
    </row>
    <row r="92" spans="1:23" s="18" customFormat="1">
      <c r="B92" s="36"/>
      <c r="C92" s="5"/>
      <c r="D92" s="5"/>
      <c r="E92" s="5"/>
      <c r="F92" s="5"/>
      <c r="G92" s="5"/>
      <c r="H92" s="5"/>
      <c r="I92" s="4"/>
      <c r="S92" s="18">
        <f>IF(E91="ある",1,0)</f>
        <v>0</v>
      </c>
    </row>
    <row r="93" spans="1:23">
      <c r="C93" s="2" t="s">
        <v>106</v>
      </c>
      <c r="S93" s="2">
        <f>SUM(S94:S99)</f>
        <v>0</v>
      </c>
      <c r="U93" s="29" t="str">
        <f>IF(AND(S92=1,S93&lt;1),"COI内容未記載","")</f>
        <v/>
      </c>
      <c r="V93" s="30" t="str">
        <f>$V$2</f>
        <v xml:space="preserve"> _x000D_</v>
      </c>
      <c r="W93" s="2" t="str">
        <f>IF(V93&lt;&gt;"",CONCATENATE(U93,V93),"")</f>
        <v xml:space="preserve"> _x000D_</v>
      </c>
    </row>
    <row r="94" spans="1:23">
      <c r="C94" s="86" t="s">
        <v>56</v>
      </c>
      <c r="D94" s="87"/>
      <c r="E94" s="88"/>
      <c r="F94" s="83"/>
      <c r="G94" s="84"/>
      <c r="H94" s="84"/>
      <c r="I94" s="84"/>
      <c r="J94" s="85"/>
      <c r="K94" s="98" t="s">
        <v>61</v>
      </c>
      <c r="L94" s="115"/>
      <c r="S94" s="2">
        <f>IF(F94="",0,1)</f>
        <v>0</v>
      </c>
      <c r="U94" s="29" t="str">
        <f>IF(AND(S92=0,S93&gt;0),"COI記載ミス","")</f>
        <v/>
      </c>
      <c r="V94" s="30" t="str">
        <f>$V$2</f>
        <v xml:space="preserve"> _x000D_</v>
      </c>
      <c r="W94" s="2" t="str">
        <f>IF(V94&lt;&gt;"",CONCATENATE(U94,V94),"")</f>
        <v xml:space="preserve"> _x000D_</v>
      </c>
    </row>
    <row r="95" spans="1:23">
      <c r="C95" s="86" t="s">
        <v>57</v>
      </c>
      <c r="D95" s="87"/>
      <c r="E95" s="88"/>
      <c r="F95" s="83"/>
      <c r="G95" s="84"/>
      <c r="H95" s="84"/>
      <c r="I95" s="84"/>
      <c r="J95" s="85"/>
      <c r="K95" s="116"/>
      <c r="L95" s="115"/>
      <c r="S95" s="2">
        <f t="shared" ref="S95:S99" si="0">IF(F95="",0,1)</f>
        <v>0</v>
      </c>
    </row>
    <row r="96" spans="1:23">
      <c r="C96" s="86" t="s">
        <v>58</v>
      </c>
      <c r="D96" s="87"/>
      <c r="E96" s="88"/>
      <c r="F96" s="83"/>
      <c r="G96" s="84"/>
      <c r="H96" s="84"/>
      <c r="I96" s="84"/>
      <c r="J96" s="85"/>
      <c r="K96" s="116"/>
      <c r="L96" s="115"/>
      <c r="S96" s="2">
        <f t="shared" si="0"/>
        <v>0</v>
      </c>
    </row>
    <row r="97" spans="1:23">
      <c r="C97" s="86" t="s">
        <v>59</v>
      </c>
      <c r="D97" s="87"/>
      <c r="E97" s="88"/>
      <c r="F97" s="83"/>
      <c r="G97" s="84"/>
      <c r="H97" s="84"/>
      <c r="I97" s="84"/>
      <c r="J97" s="85"/>
      <c r="K97" s="116"/>
      <c r="L97" s="115"/>
      <c r="S97" s="2">
        <f t="shared" si="0"/>
        <v>0</v>
      </c>
    </row>
    <row r="98" spans="1:23">
      <c r="C98" s="86" t="s">
        <v>60</v>
      </c>
      <c r="D98" s="87"/>
      <c r="E98" s="88"/>
      <c r="F98" s="83"/>
      <c r="G98" s="84"/>
      <c r="H98" s="84"/>
      <c r="I98" s="84"/>
      <c r="J98" s="85"/>
      <c r="K98" s="116"/>
      <c r="L98" s="115"/>
      <c r="S98" s="2">
        <f t="shared" si="0"/>
        <v>0</v>
      </c>
    </row>
    <row r="99" spans="1:23" ht="15" customHeight="1">
      <c r="C99" s="86" t="s">
        <v>18</v>
      </c>
      <c r="D99" s="87"/>
      <c r="E99" s="88"/>
      <c r="F99" s="83"/>
      <c r="G99" s="84"/>
      <c r="H99" s="84"/>
      <c r="I99" s="84"/>
      <c r="J99" s="85"/>
      <c r="K99" s="116"/>
      <c r="L99" s="115"/>
      <c r="S99" s="2">
        <f t="shared" si="0"/>
        <v>0</v>
      </c>
    </row>
    <row r="100" spans="1:23">
      <c r="I100" s="19"/>
    </row>
    <row r="101" spans="1:23">
      <c r="C101" s="75"/>
      <c r="D101" s="75"/>
      <c r="E101" s="75"/>
      <c r="F101" s="75"/>
      <c r="G101" s="75"/>
      <c r="H101" s="75"/>
      <c r="I101" s="75"/>
    </row>
    <row r="102" spans="1:23">
      <c r="A102" s="2">
        <v>11</v>
      </c>
      <c r="B102" s="34" t="s">
        <v>46</v>
      </c>
      <c r="C102" s="89"/>
      <c r="D102" s="90"/>
      <c r="E102" s="90"/>
      <c r="F102" s="90"/>
      <c r="G102" s="90"/>
      <c r="H102" s="90"/>
      <c r="I102" s="90"/>
      <c r="J102" s="90"/>
      <c r="K102" s="91"/>
    </row>
    <row r="103" spans="1:23">
      <c r="C103" s="92"/>
      <c r="D103" s="93"/>
      <c r="E103" s="93"/>
      <c r="F103" s="93"/>
      <c r="G103" s="93"/>
      <c r="H103" s="93"/>
      <c r="I103" s="93"/>
      <c r="J103" s="93"/>
      <c r="K103" s="94"/>
    </row>
    <row r="104" spans="1:23">
      <c r="C104" s="92"/>
      <c r="D104" s="93"/>
      <c r="E104" s="93"/>
      <c r="F104" s="93"/>
      <c r="G104" s="93"/>
      <c r="H104" s="93"/>
      <c r="I104" s="93"/>
      <c r="J104" s="93"/>
      <c r="K104" s="94"/>
    </row>
    <row r="105" spans="1:23">
      <c r="C105" s="95"/>
      <c r="D105" s="96"/>
      <c r="E105" s="96"/>
      <c r="F105" s="96"/>
      <c r="G105" s="96"/>
      <c r="H105" s="96"/>
      <c r="I105" s="96"/>
      <c r="J105" s="96"/>
      <c r="K105" s="97"/>
    </row>
    <row r="106" spans="1:23">
      <c r="L106" s="111" t="s">
        <v>279</v>
      </c>
      <c r="M106" s="111"/>
    </row>
    <row r="108" spans="1:23" ht="13.5" customHeight="1">
      <c r="A108" s="2">
        <v>12</v>
      </c>
      <c r="B108" s="34" t="s">
        <v>285</v>
      </c>
    </row>
    <row r="109" spans="1:23">
      <c r="C109" s="76" t="s">
        <v>107</v>
      </c>
      <c r="D109" s="77"/>
      <c r="E109" s="77"/>
      <c r="F109" s="78"/>
      <c r="G109" s="79"/>
      <c r="H109" s="79"/>
      <c r="I109" s="79"/>
      <c r="J109" s="79"/>
      <c r="K109" s="79"/>
      <c r="U109" s="29" t="str">
        <f>IF(G109="","責任著者氏名未記載","")</f>
        <v>責任著者氏名未記載</v>
      </c>
      <c r="V109" s="30" t="str">
        <f t="shared" ref="V109:V114" si="1">$V$2</f>
        <v xml:space="preserve"> _x000D_</v>
      </c>
      <c r="W109" s="2" t="str">
        <f t="shared" ref="W109:W114" si="2">IF(V109&lt;&gt;"",CONCATENATE(U109,V109),"")</f>
        <v>責任著者氏名未記載 _x000D_</v>
      </c>
    </row>
    <row r="110" spans="1:23" hidden="1">
      <c r="C110" s="76" t="s">
        <v>108</v>
      </c>
      <c r="D110" s="77"/>
      <c r="E110" s="77"/>
      <c r="F110" s="78"/>
      <c r="G110" s="79">
        <f>G114</f>
        <v>0</v>
      </c>
      <c r="H110" s="79"/>
      <c r="I110" s="79"/>
      <c r="J110" s="79"/>
      <c r="K110" s="79"/>
      <c r="U110" s="29"/>
      <c r="V110" s="30" t="str">
        <f t="shared" si="1"/>
        <v xml:space="preserve"> _x000D_</v>
      </c>
    </row>
    <row r="111" spans="1:23">
      <c r="C111" s="76" t="s">
        <v>109</v>
      </c>
      <c r="D111" s="77"/>
      <c r="E111" s="77"/>
      <c r="F111" s="78"/>
      <c r="G111" s="79" t="s">
        <v>78</v>
      </c>
      <c r="H111" s="79"/>
      <c r="I111" s="79"/>
      <c r="J111" s="79"/>
      <c r="K111" s="79"/>
      <c r="U111" s="29" t="str">
        <f>IF(OR(G111="選択してください",G111=""),"責任著者連絡先区分未記載","")</f>
        <v>責任著者連絡先区分未記載</v>
      </c>
      <c r="V111" s="30" t="str">
        <f t="shared" si="1"/>
        <v xml:space="preserve"> _x000D_</v>
      </c>
      <c r="W111" s="2" t="str">
        <f t="shared" si="2"/>
        <v>責任著者連絡先区分未記載 _x000D_</v>
      </c>
    </row>
    <row r="112" spans="1:23">
      <c r="C112" s="76" t="s">
        <v>110</v>
      </c>
      <c r="D112" s="77"/>
      <c r="E112" s="77"/>
      <c r="F112" s="78"/>
      <c r="G112" s="79"/>
      <c r="H112" s="79"/>
      <c r="I112" s="79"/>
      <c r="J112" s="79"/>
      <c r="K112" s="79"/>
      <c r="U112" s="29" t="str">
        <f>IF(G112="","責任著者郵便番号未記載","")</f>
        <v>責任著者郵便番号未記載</v>
      </c>
      <c r="V112" s="30" t="str">
        <f t="shared" si="1"/>
        <v xml:space="preserve"> _x000D_</v>
      </c>
      <c r="W112" s="2" t="str">
        <f t="shared" si="2"/>
        <v>責任著者郵便番号未記載 _x000D_</v>
      </c>
    </row>
    <row r="113" spans="1:23">
      <c r="C113" s="76" t="s">
        <v>111</v>
      </c>
      <c r="D113" s="77"/>
      <c r="E113" s="77"/>
      <c r="F113" s="78"/>
      <c r="G113" s="79"/>
      <c r="H113" s="79"/>
      <c r="I113" s="79"/>
      <c r="J113" s="79"/>
      <c r="K113" s="79"/>
      <c r="U113" s="29" t="str">
        <f>IF(G113="","責任著者住所未記載","")</f>
        <v>責任著者住所未記載</v>
      </c>
      <c r="V113" s="30" t="str">
        <f t="shared" si="1"/>
        <v xml:space="preserve"> _x000D_</v>
      </c>
      <c r="W113" s="2" t="str">
        <f t="shared" si="2"/>
        <v>責任著者住所未記載 _x000D_</v>
      </c>
    </row>
    <row r="114" spans="1:23">
      <c r="C114" s="76" t="s">
        <v>112</v>
      </c>
      <c r="D114" s="77"/>
      <c r="E114" s="77"/>
      <c r="F114" s="78"/>
      <c r="G114" s="79"/>
      <c r="H114" s="79"/>
      <c r="I114" s="79"/>
      <c r="J114" s="79"/>
      <c r="K114" s="79"/>
      <c r="U114" s="29" t="str">
        <f>IF(G114="","責任著者所属機関未記載","")</f>
        <v>責任著者所属機関未記載</v>
      </c>
      <c r="V114" s="30" t="str">
        <f t="shared" si="1"/>
        <v xml:space="preserve"> _x000D_</v>
      </c>
      <c r="W114" s="2" t="str">
        <f t="shared" si="2"/>
        <v>責任著者所属機関未記載 _x000D_</v>
      </c>
    </row>
    <row r="115" spans="1:23">
      <c r="C115" s="76" t="s">
        <v>113</v>
      </c>
      <c r="D115" s="77"/>
      <c r="E115" s="77"/>
      <c r="F115" s="78"/>
      <c r="G115" s="79"/>
      <c r="H115" s="79"/>
      <c r="I115" s="79"/>
      <c r="J115" s="79"/>
      <c r="K115" s="79"/>
    </row>
    <row r="116" spans="1:23">
      <c r="C116" s="76" t="s">
        <v>62</v>
      </c>
      <c r="D116" s="77"/>
      <c r="E116" s="77"/>
      <c r="F116" s="78"/>
      <c r="G116" s="79"/>
      <c r="H116" s="79"/>
      <c r="I116" s="79"/>
      <c r="J116" s="79"/>
      <c r="K116" s="79"/>
    </row>
    <row r="117" spans="1:23">
      <c r="C117" s="76" t="s">
        <v>121</v>
      </c>
      <c r="D117" s="77"/>
      <c r="E117" s="77"/>
      <c r="F117" s="78"/>
      <c r="G117" s="79"/>
      <c r="H117" s="79"/>
      <c r="I117" s="79"/>
      <c r="J117" s="79"/>
      <c r="K117" s="79"/>
      <c r="U117" s="29" t="str">
        <f>IF(G117="","責任著者電話番号未記載","")</f>
        <v>責任著者電話番号未記載</v>
      </c>
      <c r="V117" s="30" t="str">
        <f>$V$2</f>
        <v xml:space="preserve"> _x000D_</v>
      </c>
      <c r="W117" s="2" t="str">
        <f>IF(V117&lt;&gt;"",CONCATENATE(U117,V117),"")</f>
        <v>責任著者電話番号未記載 _x000D_</v>
      </c>
    </row>
    <row r="118" spans="1:23">
      <c r="C118" s="76" t="s">
        <v>114</v>
      </c>
      <c r="D118" s="77"/>
      <c r="E118" s="77"/>
      <c r="F118" s="78"/>
      <c r="G118" s="79"/>
      <c r="H118" s="79"/>
      <c r="I118" s="79"/>
      <c r="J118" s="79"/>
      <c r="K118" s="79"/>
    </row>
    <row r="119" spans="1:23">
      <c r="C119" s="80" t="s">
        <v>120</v>
      </c>
      <c r="D119" s="81"/>
      <c r="E119" s="81"/>
      <c r="F119" s="82"/>
      <c r="G119" s="79"/>
      <c r="H119" s="79"/>
      <c r="I119" s="79"/>
      <c r="J119" s="79"/>
      <c r="K119" s="79"/>
      <c r="U119" s="29" t="str">
        <f>IF(G119="","責任著者電子メール未記載","")</f>
        <v>責任著者電子メール未記載</v>
      </c>
      <c r="V119" s="30" t="str">
        <f>$V$2</f>
        <v xml:space="preserve"> _x000D_</v>
      </c>
      <c r="W119" s="2" t="str">
        <f>IF(V119&lt;&gt;"",CONCATENATE(U119,V119),"")</f>
        <v>責任著者電子メール未記載 _x000D_</v>
      </c>
    </row>
    <row r="121" spans="1:23" ht="12" customHeight="1">
      <c r="C121" s="58" t="s">
        <v>122</v>
      </c>
      <c r="D121" s="59"/>
      <c r="E121" s="59"/>
      <c r="F121" s="60"/>
      <c r="G121" s="55" t="s">
        <v>78</v>
      </c>
      <c r="H121" s="56"/>
      <c r="I121" s="57"/>
      <c r="U121" s="29" t="str">
        <f>IF(OR(G121="選択してください",G121=""),"会員の有無　未記載","")</f>
        <v>会員の有無　未記載</v>
      </c>
      <c r="V121" s="30" t="str">
        <f>$V$2</f>
        <v xml:space="preserve"> _x000D_</v>
      </c>
      <c r="W121" s="2" t="str">
        <f>IF(V121&lt;&gt;"",CONCATENATE(U121,V121),"")</f>
        <v>会員の有無　未記載 _x000D_</v>
      </c>
    </row>
    <row r="123" spans="1:23">
      <c r="A123" s="2">
        <v>13</v>
      </c>
      <c r="B123" s="34" t="s">
        <v>63</v>
      </c>
    </row>
    <row r="124" spans="1:23">
      <c r="C124" s="12" t="s">
        <v>65</v>
      </c>
      <c r="D124" s="70" t="s">
        <v>66</v>
      </c>
      <c r="E124" s="71"/>
      <c r="F124" s="71"/>
      <c r="G124" s="72"/>
      <c r="H124" s="70" t="s">
        <v>75</v>
      </c>
      <c r="I124" s="71"/>
      <c r="J124" s="72"/>
      <c r="K124" s="73" t="s">
        <v>64</v>
      </c>
      <c r="L124" s="73"/>
    </row>
    <row r="125" spans="1:23" ht="16.25" customHeight="1">
      <c r="C125" s="12">
        <v>1</v>
      </c>
      <c r="D125" s="51"/>
      <c r="E125" s="52"/>
      <c r="F125" s="52"/>
      <c r="G125" s="53"/>
      <c r="H125" s="51"/>
      <c r="I125" s="52"/>
      <c r="J125" s="53"/>
      <c r="K125" s="54" t="s">
        <v>78</v>
      </c>
      <c r="L125" s="54"/>
      <c r="S125" s="2">
        <f>COUNTA(D125:G144)</f>
        <v>0</v>
      </c>
      <c r="U125" s="29" t="str">
        <f>IF(S125&lt;1,"共著者はいませんか？","")</f>
        <v>共著者はいませんか？</v>
      </c>
      <c r="V125" s="30" t="str">
        <f>$V$2</f>
        <v xml:space="preserve"> _x000D_</v>
      </c>
      <c r="W125" s="2" t="str">
        <f>IF(V125&lt;&gt;"",CONCATENATE(U125,V125),"")</f>
        <v>共著者はいませんか？ _x000D_</v>
      </c>
    </row>
    <row r="126" spans="1:23" ht="16.25" customHeight="1">
      <c r="C126" s="12">
        <v>2</v>
      </c>
      <c r="D126" s="51"/>
      <c r="E126" s="52"/>
      <c r="F126" s="52"/>
      <c r="G126" s="53"/>
      <c r="H126" s="51"/>
      <c r="I126" s="52"/>
      <c r="J126" s="53"/>
      <c r="K126" s="54" t="s">
        <v>78</v>
      </c>
      <c r="L126" s="54"/>
    </row>
    <row r="127" spans="1:23" ht="16.25" customHeight="1">
      <c r="C127" s="12">
        <v>3</v>
      </c>
      <c r="D127" s="51"/>
      <c r="E127" s="52"/>
      <c r="F127" s="52"/>
      <c r="G127" s="53"/>
      <c r="H127" s="51"/>
      <c r="I127" s="52"/>
      <c r="J127" s="53"/>
      <c r="K127" s="54" t="s">
        <v>78</v>
      </c>
      <c r="L127" s="54"/>
    </row>
    <row r="128" spans="1:23" ht="16.25" customHeight="1">
      <c r="C128" s="12">
        <v>4</v>
      </c>
      <c r="D128" s="51"/>
      <c r="E128" s="52"/>
      <c r="F128" s="52"/>
      <c r="G128" s="53"/>
      <c r="H128" s="51"/>
      <c r="I128" s="52"/>
      <c r="J128" s="53"/>
      <c r="K128" s="54" t="s">
        <v>78</v>
      </c>
      <c r="L128" s="54"/>
    </row>
    <row r="129" spans="3:12" ht="16.25" customHeight="1">
      <c r="C129" s="12">
        <v>5</v>
      </c>
      <c r="D129" s="51"/>
      <c r="E129" s="52"/>
      <c r="F129" s="52"/>
      <c r="G129" s="53"/>
      <c r="H129" s="51"/>
      <c r="I129" s="52"/>
      <c r="J129" s="53"/>
      <c r="K129" s="54" t="s">
        <v>78</v>
      </c>
      <c r="L129" s="54"/>
    </row>
    <row r="130" spans="3:12" ht="16.25" customHeight="1">
      <c r="C130" s="12">
        <v>6</v>
      </c>
      <c r="D130" s="51"/>
      <c r="E130" s="52"/>
      <c r="F130" s="52"/>
      <c r="G130" s="53"/>
      <c r="H130" s="51"/>
      <c r="I130" s="52"/>
      <c r="J130" s="53"/>
      <c r="K130" s="54" t="s">
        <v>78</v>
      </c>
      <c r="L130" s="54"/>
    </row>
    <row r="131" spans="3:12" ht="16.25" customHeight="1">
      <c r="C131" s="12">
        <v>7</v>
      </c>
      <c r="D131" s="51"/>
      <c r="E131" s="52"/>
      <c r="F131" s="52"/>
      <c r="G131" s="53"/>
      <c r="H131" s="51"/>
      <c r="I131" s="52"/>
      <c r="J131" s="53"/>
      <c r="K131" s="54" t="s">
        <v>78</v>
      </c>
      <c r="L131" s="54"/>
    </row>
    <row r="132" spans="3:12" ht="16.25" customHeight="1">
      <c r="C132" s="12">
        <v>8</v>
      </c>
      <c r="D132" s="51"/>
      <c r="E132" s="52"/>
      <c r="F132" s="52"/>
      <c r="G132" s="53"/>
      <c r="H132" s="51"/>
      <c r="I132" s="52"/>
      <c r="J132" s="53"/>
      <c r="K132" s="54" t="s">
        <v>78</v>
      </c>
      <c r="L132" s="54"/>
    </row>
    <row r="133" spans="3:12" ht="16.25" customHeight="1">
      <c r="C133" s="12">
        <v>9</v>
      </c>
      <c r="D133" s="51"/>
      <c r="E133" s="52"/>
      <c r="F133" s="52"/>
      <c r="G133" s="53"/>
      <c r="H133" s="51"/>
      <c r="I133" s="52"/>
      <c r="J133" s="53"/>
      <c r="K133" s="54" t="s">
        <v>78</v>
      </c>
      <c r="L133" s="54"/>
    </row>
    <row r="134" spans="3:12" ht="16.25" customHeight="1">
      <c r="C134" s="12">
        <v>10</v>
      </c>
      <c r="D134" s="51"/>
      <c r="E134" s="52"/>
      <c r="F134" s="52"/>
      <c r="G134" s="53"/>
      <c r="H134" s="51"/>
      <c r="I134" s="52"/>
      <c r="J134" s="53"/>
      <c r="K134" s="54" t="s">
        <v>78</v>
      </c>
      <c r="L134" s="54"/>
    </row>
    <row r="135" spans="3:12" ht="16.25" customHeight="1">
      <c r="C135" s="28">
        <v>11</v>
      </c>
      <c r="D135" s="51"/>
      <c r="E135" s="52"/>
      <c r="F135" s="52"/>
      <c r="G135" s="53"/>
      <c r="H135" s="51"/>
      <c r="I135" s="52"/>
      <c r="J135" s="53"/>
      <c r="K135" s="54" t="s">
        <v>78</v>
      </c>
      <c r="L135" s="54"/>
    </row>
    <row r="136" spans="3:12" ht="16.25" customHeight="1">
      <c r="C136" s="28">
        <v>12</v>
      </c>
      <c r="D136" s="51"/>
      <c r="E136" s="52"/>
      <c r="F136" s="52"/>
      <c r="G136" s="53"/>
      <c r="H136" s="51"/>
      <c r="I136" s="52"/>
      <c r="J136" s="53"/>
      <c r="K136" s="54" t="s">
        <v>78</v>
      </c>
      <c r="L136" s="54"/>
    </row>
    <row r="137" spans="3:12" ht="16.25" customHeight="1">
      <c r="C137" s="28">
        <v>13</v>
      </c>
      <c r="D137" s="51"/>
      <c r="E137" s="52"/>
      <c r="F137" s="52"/>
      <c r="G137" s="53"/>
      <c r="H137" s="51"/>
      <c r="I137" s="52"/>
      <c r="J137" s="53"/>
      <c r="K137" s="54" t="s">
        <v>78</v>
      </c>
      <c r="L137" s="54"/>
    </row>
    <row r="138" spans="3:12" ht="16.25" customHeight="1">
      <c r="C138" s="28">
        <v>14</v>
      </c>
      <c r="D138" s="51"/>
      <c r="E138" s="52"/>
      <c r="F138" s="52"/>
      <c r="G138" s="53"/>
      <c r="H138" s="51"/>
      <c r="I138" s="52"/>
      <c r="J138" s="53"/>
      <c r="K138" s="54" t="s">
        <v>78</v>
      </c>
      <c r="L138" s="54"/>
    </row>
    <row r="139" spans="3:12" ht="16.25" customHeight="1">
      <c r="C139" s="28">
        <v>15</v>
      </c>
      <c r="D139" s="51"/>
      <c r="E139" s="52"/>
      <c r="F139" s="52"/>
      <c r="G139" s="53"/>
      <c r="H139" s="51"/>
      <c r="I139" s="52"/>
      <c r="J139" s="53"/>
      <c r="K139" s="54" t="s">
        <v>78</v>
      </c>
      <c r="L139" s="54"/>
    </row>
    <row r="140" spans="3:12" ht="16.25" customHeight="1">
      <c r="C140" s="28">
        <v>16</v>
      </c>
      <c r="D140" s="51"/>
      <c r="E140" s="52"/>
      <c r="F140" s="52"/>
      <c r="G140" s="53"/>
      <c r="H140" s="51"/>
      <c r="I140" s="52"/>
      <c r="J140" s="53"/>
      <c r="K140" s="54" t="s">
        <v>78</v>
      </c>
      <c r="L140" s="54"/>
    </row>
    <row r="141" spans="3:12" ht="16.25" customHeight="1">
      <c r="C141" s="28">
        <v>17</v>
      </c>
      <c r="D141" s="51"/>
      <c r="E141" s="52"/>
      <c r="F141" s="52"/>
      <c r="G141" s="53"/>
      <c r="H141" s="51"/>
      <c r="I141" s="52"/>
      <c r="J141" s="53"/>
      <c r="K141" s="54" t="s">
        <v>78</v>
      </c>
      <c r="L141" s="54"/>
    </row>
    <row r="142" spans="3:12" ht="16.25" customHeight="1">
      <c r="C142" s="28">
        <v>18</v>
      </c>
      <c r="D142" s="51"/>
      <c r="E142" s="52"/>
      <c r="F142" s="52"/>
      <c r="G142" s="53"/>
      <c r="H142" s="51"/>
      <c r="I142" s="52"/>
      <c r="J142" s="53"/>
      <c r="K142" s="54" t="s">
        <v>78</v>
      </c>
      <c r="L142" s="54"/>
    </row>
    <row r="143" spans="3:12" ht="16.25" customHeight="1">
      <c r="C143" s="28">
        <v>19</v>
      </c>
      <c r="D143" s="51"/>
      <c r="E143" s="52"/>
      <c r="F143" s="52"/>
      <c r="G143" s="53"/>
      <c r="H143" s="51"/>
      <c r="I143" s="52"/>
      <c r="J143" s="53"/>
      <c r="K143" s="54" t="s">
        <v>78</v>
      </c>
      <c r="L143" s="54"/>
    </row>
    <row r="144" spans="3:12" ht="16.25" customHeight="1">
      <c r="C144" s="28">
        <v>20</v>
      </c>
      <c r="D144" s="51"/>
      <c r="E144" s="52"/>
      <c r="F144" s="52"/>
      <c r="G144" s="53"/>
      <c r="H144" s="51"/>
      <c r="I144" s="52"/>
      <c r="J144" s="53"/>
      <c r="K144" s="54" t="s">
        <v>78</v>
      </c>
      <c r="L144" s="54"/>
    </row>
    <row r="145" spans="1:23" ht="18.75" customHeight="1"/>
    <row r="146" spans="1:23" ht="18.75" customHeight="1"/>
    <row r="147" spans="1:23" ht="18.75" customHeight="1">
      <c r="A147" s="2">
        <v>14</v>
      </c>
      <c r="B147" s="34" t="s">
        <v>67</v>
      </c>
    </row>
    <row r="148" spans="1:23" ht="26.25" customHeight="1">
      <c r="B148" s="112" t="s">
        <v>115</v>
      </c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</row>
    <row r="149" spans="1:23" ht="18.75" customHeight="1"/>
    <row r="150" spans="1:23" s="19" customFormat="1" ht="18.75" customHeight="1">
      <c r="B150" s="37"/>
      <c r="C150" s="20" t="s">
        <v>116</v>
      </c>
      <c r="D150" s="64" t="s">
        <v>78</v>
      </c>
      <c r="E150" s="65"/>
      <c r="F150" s="65"/>
      <c r="G150" s="65"/>
      <c r="H150" s="66"/>
      <c r="U150" s="29" t="str">
        <f>IF(OR(D150="選択してください。",D150=""),"同意欄　未記載","")</f>
        <v/>
      </c>
      <c r="V150" s="30" t="str">
        <f>$V$2</f>
        <v xml:space="preserve"> _x000D_</v>
      </c>
      <c r="W150" s="2" t="str">
        <f>IF(V150&lt;&gt;"",CONCATENATE(U150,V150),"")</f>
        <v xml:space="preserve"> _x000D_</v>
      </c>
    </row>
    <row r="151" spans="1:23">
      <c r="M151" s="21"/>
    </row>
    <row r="152" spans="1:23" ht="13.5" customHeight="1">
      <c r="B152" s="67" t="s">
        <v>117</v>
      </c>
      <c r="C152" s="67"/>
      <c r="D152" s="67"/>
      <c r="E152" s="67"/>
      <c r="F152" s="67"/>
      <c r="G152" s="67"/>
      <c r="H152" s="67"/>
      <c r="I152" s="67"/>
      <c r="J152" s="67"/>
      <c r="K152" s="67"/>
      <c r="L152" s="67"/>
    </row>
    <row r="154" spans="1:23">
      <c r="A154" s="2">
        <v>15</v>
      </c>
      <c r="B154" s="68" t="s">
        <v>68</v>
      </c>
      <c r="C154" s="68"/>
      <c r="D154" s="68"/>
      <c r="E154" s="68"/>
      <c r="F154" s="68"/>
      <c r="G154" s="68"/>
      <c r="H154" s="68"/>
      <c r="I154" s="68"/>
      <c r="J154" s="68"/>
      <c r="K154" s="68"/>
    </row>
    <row r="155" spans="1:23">
      <c r="B155" s="69" t="s">
        <v>69</v>
      </c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19"/>
    </row>
    <row r="156" spans="1:23">
      <c r="B156" s="69" t="s">
        <v>70</v>
      </c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19"/>
    </row>
    <row r="158" spans="1:23">
      <c r="C158" s="70" t="s">
        <v>71</v>
      </c>
      <c r="D158" s="72"/>
      <c r="E158" s="61" t="s">
        <v>78</v>
      </c>
      <c r="F158" s="61"/>
      <c r="G158" s="61"/>
      <c r="H158" s="74"/>
      <c r="I158" s="75"/>
      <c r="U158" s="29" t="str">
        <f>IF(E158="選択してください","英文投稿の注意　論文名（英文）の確認未記載","")</f>
        <v>英文投稿の注意　論文名（英文）の確認未記載</v>
      </c>
      <c r="V158" s="30" t="str">
        <f>$V$2</f>
        <v xml:space="preserve"> _x000D_</v>
      </c>
      <c r="W158" s="2" t="str">
        <f>IF(V158&lt;&gt;"",CONCATENATE(U158,V158),"")</f>
        <v>英文投稿の注意　論文名（英文）の確認未記載 _x000D_</v>
      </c>
    </row>
    <row r="159" spans="1:23">
      <c r="C159" s="70" t="s">
        <v>72</v>
      </c>
      <c r="D159" s="72"/>
      <c r="E159" s="61" t="s">
        <v>78</v>
      </c>
      <c r="F159" s="61"/>
      <c r="G159" s="61"/>
      <c r="H159" s="74"/>
      <c r="I159" s="75"/>
      <c r="U159" s="29" t="str">
        <f>IF(E159="選択してください","英文投稿の注意　抄録確認の未記載","")</f>
        <v>英文投稿の注意　抄録確認の未記載</v>
      </c>
      <c r="V159" s="30" t="str">
        <f>$V$2</f>
        <v xml:space="preserve"> _x000D_</v>
      </c>
      <c r="W159" s="2" t="str">
        <f>IF(V159&lt;&gt;"",CONCATENATE(U159,V159),"")</f>
        <v>英文投稿の注意　抄録確認の未記載 _x000D_</v>
      </c>
    </row>
    <row r="160" spans="1:23">
      <c r="C160" s="70" t="s">
        <v>73</v>
      </c>
      <c r="D160" s="72"/>
      <c r="E160" s="61" t="s">
        <v>78</v>
      </c>
      <c r="F160" s="61"/>
      <c r="G160" s="61"/>
      <c r="H160" s="74"/>
      <c r="I160" s="75"/>
    </row>
    <row r="162" spans="1:27">
      <c r="B162" s="69" t="s">
        <v>74</v>
      </c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</row>
    <row r="165" spans="1:27">
      <c r="A165" s="67" t="s">
        <v>118</v>
      </c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</row>
    <row r="166" spans="1:27">
      <c r="L166" s="75" t="s">
        <v>280</v>
      </c>
      <c r="M166" s="75"/>
    </row>
    <row r="169" spans="1:27" ht="24" thickBot="1">
      <c r="B169" s="40" t="s">
        <v>124</v>
      </c>
      <c r="C169" s="40"/>
      <c r="D169" s="40"/>
      <c r="E169" s="40"/>
      <c r="F169" s="40"/>
      <c r="G169" s="40"/>
    </row>
    <row r="170" spans="1:27" ht="12" customHeight="1">
      <c r="B170" s="42" t="str">
        <f>W171</f>
        <v>投稿日未記入 _x000D_新規・修正欄未記入 _x000D_責任著者氏名未記入 _x000D_和文題目未記入 _x000D_英文題目未記入 _x000D_添付ファイル名未記入 _x000D_研究種別未選択 _x000D_部位・疾病領域「次にあてはまるもの」が未選択 _x000D_部位・疾病領域「最もあてはまるもの」が未選択 _x000D_研究対象「次にあてはまるもの」が未選択 _x000D_研究対象「最もあてはまるもの」が未選択 _x000D_ _x000D_「適用地域が未選択 _x000D_COI未記入 _x000D_ _x000D_ _x000D_責任著者氏名未記載 _x000D_責任著者連絡先区分未記載 _x000D_責任著者郵便番号未記載 _x000D_責任著者住所未記載 _x000D_責任著者所属機関未記載 _x000D_責任著者電話番号未記載 _x000D_責任著者電子メール未記載 _x000D_会員の有無　未記載 _x000D_共著者はいませんか？ _x000D_ _x000D_英文投稿の注意　論文名（英文）の確認未記載 _x000D_英文投稿の注意　抄録確認の未記載 _x000D_</v>
      </c>
      <c r="C170" s="43"/>
      <c r="D170" s="43"/>
      <c r="E170" s="43"/>
      <c r="F170" s="43"/>
      <c r="G170" s="44"/>
      <c r="H170" s="31"/>
      <c r="I170" s="41" t="s">
        <v>282</v>
      </c>
      <c r="J170" s="41"/>
      <c r="K170" s="41"/>
      <c r="L170" s="41"/>
      <c r="M170" s="31"/>
    </row>
    <row r="171" spans="1:27" ht="44.25" customHeight="1">
      <c r="B171" s="45"/>
      <c r="C171" s="46"/>
      <c r="D171" s="46"/>
      <c r="E171" s="46"/>
      <c r="F171" s="46"/>
      <c r="G171" s="47"/>
      <c r="H171" s="31"/>
      <c r="I171" s="41"/>
      <c r="J171" s="41"/>
      <c r="K171" s="41"/>
      <c r="L171" s="41"/>
      <c r="M171" s="31"/>
      <c r="W171" s="19" t="str">
        <f>CONCATENATE(W3,W5,W7,W10,W11,W13,W17,W29,W33,W55,W59,W60,W84,W91,W93,W94,W109,W110,W111,W112,W113,W114,W117,W119,W121,W125,W150,W158,W159,)</f>
        <v>投稿日未記入 _x000D_新規・修正欄未記入 _x000D_責任著者氏名未記入 _x000D_和文題目未記入 _x000D_英文題目未記入 _x000D_添付ファイル名未記入 _x000D_研究種別未選択 _x000D_部位・疾病領域「次にあてはまるもの」が未選択 _x000D_部位・疾病領域「最もあてはまるもの」が未選択 _x000D_研究対象「次にあてはまるもの」が未選択 _x000D_研究対象「最もあてはまるもの」が未選択 _x000D_ _x000D_「適用地域が未選択 _x000D_COI未記入 _x000D_ _x000D_ _x000D_責任著者氏名未記載 _x000D_責任著者連絡先区分未記載 _x000D_責任著者郵便番号未記載 _x000D_責任著者住所未記載 _x000D_責任著者所属機関未記載 _x000D_責任著者電話番号未記載 _x000D_責任著者電子メール未記載 _x000D_会員の有無　未記載 _x000D_共著者はいませんか？ _x000D_ _x000D_英文投稿の注意　論文名（英文）の確認未記載 _x000D_英文投稿の注意　抄録確認の未記載 _x000D_</v>
      </c>
      <c r="X171" s="27"/>
      <c r="Y171" s="27"/>
      <c r="Z171" s="27"/>
      <c r="AA171" s="27"/>
    </row>
    <row r="172" spans="1:27">
      <c r="B172" s="45"/>
      <c r="C172" s="46"/>
      <c r="D172" s="46"/>
      <c r="E172" s="46"/>
      <c r="F172" s="46"/>
      <c r="G172" s="47"/>
      <c r="H172" s="31"/>
      <c r="I172" s="41"/>
      <c r="J172" s="41"/>
      <c r="K172" s="41"/>
      <c r="L172" s="41"/>
      <c r="M172" s="31"/>
      <c r="W172" s="27"/>
      <c r="X172" s="27"/>
      <c r="Y172" s="27"/>
      <c r="Z172" s="27"/>
      <c r="AA172" s="27"/>
    </row>
    <row r="173" spans="1:27" ht="17.25" customHeight="1">
      <c r="B173" s="45"/>
      <c r="C173" s="46"/>
      <c r="D173" s="46"/>
      <c r="E173" s="46"/>
      <c r="F173" s="46"/>
      <c r="G173" s="47"/>
      <c r="H173" s="31"/>
      <c r="I173" s="41"/>
      <c r="J173" s="41"/>
      <c r="K173" s="41"/>
      <c r="L173" s="41"/>
      <c r="M173" s="31"/>
      <c r="W173" s="27"/>
      <c r="X173" s="27"/>
      <c r="Y173" s="27"/>
      <c r="Z173" s="27"/>
      <c r="AA173" s="27"/>
    </row>
    <row r="174" spans="1:27">
      <c r="B174" s="45"/>
      <c r="C174" s="46"/>
      <c r="D174" s="46"/>
      <c r="E174" s="46"/>
      <c r="F174" s="46"/>
      <c r="G174" s="47"/>
      <c r="H174" s="31"/>
      <c r="I174" s="41"/>
      <c r="J174" s="41"/>
      <c r="K174" s="41"/>
      <c r="L174" s="41"/>
      <c r="M174" s="31"/>
      <c r="W174" s="27"/>
      <c r="X174" s="27"/>
      <c r="Y174" s="27"/>
      <c r="Z174" s="27"/>
      <c r="AA174" s="27"/>
    </row>
    <row r="175" spans="1:27">
      <c r="B175" s="45"/>
      <c r="C175" s="46"/>
      <c r="D175" s="46"/>
      <c r="E175" s="46"/>
      <c r="F175" s="46"/>
      <c r="G175" s="47"/>
      <c r="H175" s="31"/>
      <c r="I175" s="41"/>
      <c r="J175" s="41"/>
      <c r="K175" s="41"/>
      <c r="L175" s="41"/>
      <c r="M175" s="31"/>
      <c r="W175" s="27"/>
      <c r="X175" s="27"/>
      <c r="Y175" s="27"/>
      <c r="Z175" s="27"/>
      <c r="AA175" s="27"/>
    </row>
    <row r="176" spans="1:27">
      <c r="B176" s="45"/>
      <c r="C176" s="46"/>
      <c r="D176" s="46"/>
      <c r="E176" s="46"/>
      <c r="F176" s="46"/>
      <c r="G176" s="47"/>
      <c r="H176" s="31"/>
      <c r="I176" s="41"/>
      <c r="J176" s="41"/>
      <c r="K176" s="41"/>
      <c r="L176" s="41"/>
      <c r="M176" s="31"/>
      <c r="W176" s="27"/>
      <c r="X176" s="27"/>
      <c r="Y176" s="27"/>
      <c r="Z176" s="27"/>
      <c r="AA176" s="27"/>
    </row>
    <row r="177" spans="2:27">
      <c r="B177" s="45"/>
      <c r="C177" s="46"/>
      <c r="D177" s="46"/>
      <c r="E177" s="46"/>
      <c r="F177" s="46"/>
      <c r="G177" s="47"/>
      <c r="H177" s="31"/>
      <c r="I177" s="41"/>
      <c r="J177" s="41"/>
      <c r="K177" s="41"/>
      <c r="L177" s="41"/>
      <c r="M177" s="31"/>
      <c r="W177" s="27"/>
      <c r="X177" s="27"/>
      <c r="Y177" s="27"/>
      <c r="Z177" s="27"/>
      <c r="AA177" s="27"/>
    </row>
    <row r="178" spans="2:27">
      <c r="B178" s="45"/>
      <c r="C178" s="46"/>
      <c r="D178" s="46"/>
      <c r="E178" s="46"/>
      <c r="F178" s="46"/>
      <c r="G178" s="47"/>
      <c r="H178" s="31"/>
      <c r="I178" s="31"/>
      <c r="J178" s="31"/>
      <c r="K178" s="31"/>
      <c r="L178" s="31"/>
      <c r="M178" s="31"/>
      <c r="W178" s="27"/>
      <c r="X178" s="27"/>
      <c r="Y178" s="27"/>
      <c r="Z178" s="27"/>
      <c r="AA178" s="27"/>
    </row>
    <row r="179" spans="2:27">
      <c r="B179" s="45"/>
      <c r="C179" s="46"/>
      <c r="D179" s="46"/>
      <c r="E179" s="46"/>
      <c r="F179" s="46"/>
      <c r="G179" s="47"/>
      <c r="H179" s="31"/>
      <c r="I179" s="31"/>
      <c r="J179" s="31"/>
      <c r="K179" s="31"/>
      <c r="L179" s="31"/>
      <c r="M179" s="31"/>
      <c r="W179" s="27"/>
      <c r="X179" s="27"/>
      <c r="Y179" s="27"/>
      <c r="Z179" s="27"/>
      <c r="AA179" s="27"/>
    </row>
    <row r="180" spans="2:27">
      <c r="B180" s="45"/>
      <c r="C180" s="46"/>
      <c r="D180" s="46"/>
      <c r="E180" s="46"/>
      <c r="F180" s="46"/>
      <c r="G180" s="47"/>
      <c r="H180" s="31"/>
      <c r="I180" s="31"/>
      <c r="J180" s="31"/>
      <c r="K180" s="31"/>
      <c r="L180" s="31"/>
      <c r="M180" s="31"/>
      <c r="W180" s="27"/>
      <c r="X180" s="27"/>
      <c r="Y180" s="27"/>
      <c r="Z180" s="27"/>
      <c r="AA180" s="27"/>
    </row>
    <row r="181" spans="2:27">
      <c r="B181" s="45"/>
      <c r="C181" s="46"/>
      <c r="D181" s="46"/>
      <c r="E181" s="46"/>
      <c r="F181" s="46"/>
      <c r="G181" s="47"/>
      <c r="H181" s="31"/>
      <c r="I181" s="31"/>
      <c r="J181" s="31"/>
      <c r="K181" s="31"/>
      <c r="L181" s="31"/>
      <c r="M181" s="31"/>
      <c r="W181" s="27"/>
      <c r="X181" s="27"/>
      <c r="Y181" s="27"/>
      <c r="Z181" s="27"/>
      <c r="AA181" s="27"/>
    </row>
    <row r="182" spans="2:27">
      <c r="B182" s="45"/>
      <c r="C182" s="46"/>
      <c r="D182" s="46"/>
      <c r="E182" s="46"/>
      <c r="F182" s="46"/>
      <c r="G182" s="47"/>
      <c r="H182" s="31"/>
      <c r="I182" s="31"/>
      <c r="J182" s="31"/>
      <c r="K182" s="31"/>
      <c r="L182" s="31"/>
      <c r="M182" s="31"/>
      <c r="W182" s="27"/>
      <c r="X182" s="27"/>
      <c r="Y182" s="27"/>
      <c r="Z182" s="27"/>
      <c r="AA182" s="27"/>
    </row>
    <row r="183" spans="2:27">
      <c r="B183" s="45"/>
      <c r="C183" s="46"/>
      <c r="D183" s="46"/>
      <c r="E183" s="46"/>
      <c r="F183" s="46"/>
      <c r="G183" s="47"/>
      <c r="H183" s="31"/>
      <c r="I183" s="31"/>
      <c r="J183" s="31"/>
      <c r="K183" s="31"/>
      <c r="L183" s="31"/>
      <c r="M183" s="31"/>
      <c r="W183" s="27"/>
      <c r="X183" s="27"/>
      <c r="Y183" s="27"/>
      <c r="Z183" s="27"/>
      <c r="AA183" s="27"/>
    </row>
    <row r="184" spans="2:27">
      <c r="B184" s="45"/>
      <c r="C184" s="46"/>
      <c r="D184" s="46"/>
      <c r="E184" s="46"/>
      <c r="F184" s="46"/>
      <c r="G184" s="47"/>
      <c r="H184" s="31"/>
      <c r="I184" s="31"/>
      <c r="J184" s="31"/>
      <c r="K184" s="31"/>
      <c r="L184" s="31"/>
      <c r="M184" s="31"/>
      <c r="W184" s="27"/>
      <c r="X184" s="27"/>
      <c r="Y184" s="27"/>
      <c r="Z184" s="27"/>
      <c r="AA184" s="27"/>
    </row>
    <row r="185" spans="2:27">
      <c r="B185" s="45"/>
      <c r="C185" s="46"/>
      <c r="D185" s="46"/>
      <c r="E185" s="46"/>
      <c r="F185" s="46"/>
      <c r="G185" s="47"/>
      <c r="H185" s="31"/>
      <c r="I185" s="31"/>
      <c r="J185" s="31"/>
      <c r="K185" s="31"/>
      <c r="L185" s="31"/>
      <c r="M185" s="31"/>
      <c r="W185" s="27"/>
      <c r="X185" s="27"/>
      <c r="Y185" s="27"/>
      <c r="Z185" s="27"/>
      <c r="AA185" s="27"/>
    </row>
    <row r="186" spans="2:27">
      <c r="B186" s="45"/>
      <c r="C186" s="46"/>
      <c r="D186" s="46"/>
      <c r="E186" s="46"/>
      <c r="F186" s="46"/>
      <c r="G186" s="47"/>
      <c r="H186" s="31"/>
      <c r="I186" s="31"/>
      <c r="J186" s="31"/>
      <c r="K186" s="31"/>
      <c r="L186" s="31"/>
      <c r="M186" s="31"/>
      <c r="W186" s="27"/>
      <c r="X186" s="27"/>
      <c r="Y186" s="27"/>
      <c r="Z186" s="27"/>
      <c r="AA186" s="27"/>
    </row>
    <row r="187" spans="2:27">
      <c r="B187" s="45"/>
      <c r="C187" s="46"/>
      <c r="D187" s="46"/>
      <c r="E187" s="46"/>
      <c r="F187" s="46"/>
      <c r="G187" s="47"/>
      <c r="H187" s="31"/>
      <c r="I187" s="31"/>
      <c r="J187" s="31"/>
      <c r="K187" s="31"/>
      <c r="L187" s="31"/>
      <c r="M187" s="31"/>
      <c r="W187" s="27"/>
      <c r="X187" s="27"/>
      <c r="Y187" s="27"/>
      <c r="Z187" s="27"/>
      <c r="AA187" s="27"/>
    </row>
    <row r="188" spans="2:27">
      <c r="B188" s="45"/>
      <c r="C188" s="46"/>
      <c r="D188" s="46"/>
      <c r="E188" s="46"/>
      <c r="F188" s="46"/>
      <c r="G188" s="47"/>
      <c r="H188" s="31"/>
      <c r="I188" s="31"/>
      <c r="J188" s="31"/>
      <c r="K188" s="31"/>
      <c r="L188" s="31"/>
      <c r="M188" s="31"/>
      <c r="W188" s="27"/>
      <c r="X188" s="27"/>
      <c r="Y188" s="27"/>
      <c r="Z188" s="27"/>
      <c r="AA188" s="27"/>
    </row>
    <row r="189" spans="2:27">
      <c r="B189" s="45"/>
      <c r="C189" s="46"/>
      <c r="D189" s="46"/>
      <c r="E189" s="46"/>
      <c r="F189" s="46"/>
      <c r="G189" s="47"/>
      <c r="H189" s="31"/>
      <c r="I189" s="31"/>
      <c r="J189" s="31"/>
      <c r="K189" s="31"/>
      <c r="L189" s="31"/>
      <c r="M189" s="31"/>
      <c r="W189" s="27"/>
      <c r="X189" s="27"/>
      <c r="Y189" s="27"/>
      <c r="Z189" s="27"/>
      <c r="AA189" s="27"/>
    </row>
    <row r="190" spans="2:27">
      <c r="B190" s="45"/>
      <c r="C190" s="46"/>
      <c r="D190" s="46"/>
      <c r="E190" s="46"/>
      <c r="F190" s="46"/>
      <c r="G190" s="47"/>
      <c r="H190" s="31"/>
      <c r="I190" s="31"/>
      <c r="J190" s="31"/>
      <c r="K190" s="31"/>
      <c r="L190" s="31"/>
      <c r="M190" s="31"/>
      <c r="W190" s="27"/>
      <c r="X190" s="27"/>
      <c r="Y190" s="27"/>
      <c r="Z190" s="27"/>
      <c r="AA190" s="27"/>
    </row>
    <row r="191" spans="2:27">
      <c r="B191" s="45"/>
      <c r="C191" s="46"/>
      <c r="D191" s="46"/>
      <c r="E191" s="46"/>
      <c r="F191" s="46"/>
      <c r="G191" s="47"/>
      <c r="H191" s="31"/>
      <c r="I191" s="31"/>
      <c r="J191" s="31"/>
      <c r="K191" s="31"/>
      <c r="L191" s="31"/>
      <c r="M191" s="31"/>
      <c r="W191" s="27"/>
      <c r="X191" s="27"/>
      <c r="Y191" s="27"/>
      <c r="Z191" s="27"/>
      <c r="AA191" s="27"/>
    </row>
    <row r="192" spans="2:27">
      <c r="B192" s="45"/>
      <c r="C192" s="46"/>
      <c r="D192" s="46"/>
      <c r="E192" s="46"/>
      <c r="F192" s="46"/>
      <c r="G192" s="47"/>
      <c r="H192" s="31"/>
      <c r="I192" s="31"/>
      <c r="J192" s="31"/>
      <c r="K192" s="31"/>
      <c r="L192" s="31"/>
      <c r="M192" s="31"/>
      <c r="W192" s="27"/>
      <c r="X192" s="27"/>
      <c r="Y192" s="27"/>
      <c r="Z192" s="27"/>
      <c r="AA192" s="27"/>
    </row>
    <row r="193" spans="2:27">
      <c r="B193" s="45"/>
      <c r="C193" s="46"/>
      <c r="D193" s="46"/>
      <c r="E193" s="46"/>
      <c r="F193" s="46"/>
      <c r="G193" s="47"/>
      <c r="H193" s="31"/>
      <c r="I193" s="31"/>
      <c r="J193" s="31"/>
      <c r="K193" s="31"/>
      <c r="L193" s="31"/>
      <c r="M193" s="31"/>
      <c r="W193" s="27"/>
      <c r="X193" s="27"/>
      <c r="Y193" s="27"/>
      <c r="Z193" s="27"/>
      <c r="AA193" s="27"/>
    </row>
    <row r="194" spans="2:27">
      <c r="B194" s="45"/>
      <c r="C194" s="46"/>
      <c r="D194" s="46"/>
      <c r="E194" s="46"/>
      <c r="F194" s="46"/>
      <c r="G194" s="47"/>
      <c r="H194" s="31"/>
      <c r="I194" s="31"/>
      <c r="J194" s="31"/>
      <c r="K194" s="31"/>
      <c r="L194" s="31"/>
      <c r="M194" s="31"/>
      <c r="W194" s="27"/>
      <c r="X194" s="27"/>
      <c r="Y194" s="27"/>
      <c r="Z194" s="27"/>
      <c r="AA194" s="27"/>
    </row>
    <row r="195" spans="2:27">
      <c r="B195" s="45"/>
      <c r="C195" s="46"/>
      <c r="D195" s="46"/>
      <c r="E195" s="46"/>
      <c r="F195" s="46"/>
      <c r="G195" s="47"/>
      <c r="H195" s="31"/>
      <c r="I195" s="31"/>
      <c r="J195" s="31"/>
      <c r="K195" s="31"/>
      <c r="L195" s="31"/>
      <c r="M195" s="31"/>
      <c r="W195" s="27"/>
      <c r="X195" s="27"/>
      <c r="Y195" s="27"/>
      <c r="Z195" s="27"/>
      <c r="AA195" s="27"/>
    </row>
    <row r="196" spans="2:27">
      <c r="B196" s="45"/>
      <c r="C196" s="46"/>
      <c r="D196" s="46"/>
      <c r="E196" s="46"/>
      <c r="F196" s="46"/>
      <c r="G196" s="47"/>
      <c r="H196" s="31"/>
      <c r="I196" s="31"/>
      <c r="J196" s="31"/>
      <c r="K196" s="31"/>
      <c r="L196" s="31"/>
      <c r="M196" s="31"/>
      <c r="W196" s="27"/>
      <c r="X196" s="27"/>
      <c r="Y196" s="27"/>
      <c r="Z196" s="27"/>
      <c r="AA196" s="27"/>
    </row>
    <row r="197" spans="2:27">
      <c r="B197" s="45"/>
      <c r="C197" s="46"/>
      <c r="D197" s="46"/>
      <c r="E197" s="46"/>
      <c r="F197" s="46"/>
      <c r="G197" s="47"/>
      <c r="H197" s="31"/>
      <c r="I197" s="31"/>
      <c r="J197" s="31"/>
      <c r="K197" s="31"/>
      <c r="L197" s="31"/>
      <c r="M197" s="31"/>
      <c r="W197" s="27"/>
      <c r="X197" s="27"/>
      <c r="Y197" s="27"/>
      <c r="Z197" s="27"/>
      <c r="AA197" s="27"/>
    </row>
    <row r="198" spans="2:27">
      <c r="B198" s="45"/>
      <c r="C198" s="46"/>
      <c r="D198" s="46"/>
      <c r="E198" s="46"/>
      <c r="F198" s="46"/>
      <c r="G198" s="47"/>
      <c r="H198" s="31"/>
      <c r="I198" s="31"/>
      <c r="J198" s="31"/>
      <c r="K198" s="31"/>
      <c r="L198" s="31"/>
      <c r="M198" s="31"/>
      <c r="W198" s="27"/>
      <c r="X198" s="27"/>
      <c r="Y198" s="27"/>
      <c r="Z198" s="27"/>
      <c r="AA198" s="27"/>
    </row>
    <row r="199" spans="2:27">
      <c r="B199" s="45"/>
      <c r="C199" s="46"/>
      <c r="D199" s="46"/>
      <c r="E199" s="46"/>
      <c r="F199" s="46"/>
      <c r="G199" s="47"/>
      <c r="H199" s="31"/>
      <c r="I199" s="31"/>
      <c r="J199" s="31"/>
      <c r="K199" s="31"/>
      <c r="L199" s="31"/>
      <c r="M199" s="31"/>
      <c r="W199" s="27"/>
      <c r="X199" s="27"/>
      <c r="Y199" s="27"/>
      <c r="Z199" s="27"/>
      <c r="AA199" s="27"/>
    </row>
    <row r="200" spans="2:27">
      <c r="B200" s="45"/>
      <c r="C200" s="46"/>
      <c r="D200" s="46"/>
      <c r="E200" s="46"/>
      <c r="F200" s="46"/>
      <c r="G200" s="47"/>
      <c r="H200" s="31"/>
      <c r="I200" s="31"/>
      <c r="J200" s="31"/>
      <c r="K200" s="31"/>
      <c r="L200" s="31"/>
      <c r="M200" s="31"/>
    </row>
    <row r="201" spans="2:27">
      <c r="B201" s="45"/>
      <c r="C201" s="46"/>
      <c r="D201" s="46"/>
      <c r="E201" s="46"/>
      <c r="F201" s="46"/>
      <c r="G201" s="47"/>
      <c r="H201" s="31"/>
      <c r="I201" s="31"/>
      <c r="J201" s="31"/>
      <c r="K201" s="31"/>
      <c r="L201" s="31"/>
      <c r="M201" s="31"/>
    </row>
    <row r="202" spans="2:27">
      <c r="B202" s="45"/>
      <c r="C202" s="46"/>
      <c r="D202" s="46"/>
      <c r="E202" s="46"/>
      <c r="F202" s="46"/>
      <c r="G202" s="47"/>
      <c r="H202" s="31"/>
      <c r="I202" s="31"/>
      <c r="J202" s="31"/>
      <c r="K202" s="31"/>
      <c r="L202" s="31"/>
      <c r="M202" s="31"/>
    </row>
    <row r="203" spans="2:27">
      <c r="B203" s="45"/>
      <c r="C203" s="46"/>
      <c r="D203" s="46"/>
      <c r="E203" s="46"/>
      <c r="F203" s="46"/>
      <c r="G203" s="47"/>
      <c r="H203" s="31"/>
      <c r="I203" s="31"/>
      <c r="J203" s="31"/>
      <c r="K203" s="31"/>
      <c r="L203" s="75" t="s">
        <v>281</v>
      </c>
      <c r="M203" s="75"/>
    </row>
    <row r="204" spans="2:27" ht="15" thickBot="1">
      <c r="B204" s="48"/>
      <c r="C204" s="49"/>
      <c r="D204" s="49"/>
      <c r="E204" s="49"/>
      <c r="F204" s="49"/>
      <c r="G204" s="50"/>
      <c r="H204" s="31"/>
      <c r="I204" s="31"/>
      <c r="J204" s="31"/>
      <c r="K204" s="31"/>
      <c r="L204" s="31"/>
      <c r="M204" s="31"/>
    </row>
    <row r="205" spans="2:27">
      <c r="B205" s="38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</row>
    <row r="206" spans="2:27">
      <c r="B206" s="38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</row>
    <row r="207" spans="2:27">
      <c r="B207" s="38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</row>
    <row r="208" spans="2:27">
      <c r="B208" s="38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</row>
    <row r="209" spans="2:13">
      <c r="B209" s="38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</row>
    <row r="210" spans="2:13">
      <c r="B210" s="38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</row>
    <row r="211" spans="2:13">
      <c r="B211" s="38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</row>
    <row r="212" spans="2:13">
      <c r="B212" s="38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</row>
    <row r="213" spans="2:13">
      <c r="B213" s="38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</row>
  </sheetData>
  <mergeCells count="228">
    <mergeCell ref="L51:M51"/>
    <mergeCell ref="L106:M106"/>
    <mergeCell ref="L166:M166"/>
    <mergeCell ref="L203:M203"/>
    <mergeCell ref="C78:I78"/>
    <mergeCell ref="C79:I79"/>
    <mergeCell ref="C80:I80"/>
    <mergeCell ref="C83:I83"/>
    <mergeCell ref="C84:I84"/>
    <mergeCell ref="D131:G131"/>
    <mergeCell ref="B148:M148"/>
    <mergeCell ref="B162:M162"/>
    <mergeCell ref="A165:L165"/>
    <mergeCell ref="C91:D91"/>
    <mergeCell ref="K84:K88"/>
    <mergeCell ref="C85:I85"/>
    <mergeCell ref="C86:I86"/>
    <mergeCell ref="C87:I87"/>
    <mergeCell ref="C88:I88"/>
    <mergeCell ref="E91:F91"/>
    <mergeCell ref="C94:E94"/>
    <mergeCell ref="F94:J94"/>
    <mergeCell ref="K94:L99"/>
    <mergeCell ref="C95:E95"/>
    <mergeCell ref="F95:J95"/>
    <mergeCell ref="C96:E96"/>
    <mergeCell ref="F96:J96"/>
    <mergeCell ref="C97:E97"/>
    <mergeCell ref="B1:N1"/>
    <mergeCell ref="L2:N2"/>
    <mergeCell ref="C5:E5"/>
    <mergeCell ref="C7:I7"/>
    <mergeCell ref="C10:J10"/>
    <mergeCell ref="K10:K11"/>
    <mergeCell ref="C11:J11"/>
    <mergeCell ref="C13:J13"/>
    <mergeCell ref="C28:E28"/>
    <mergeCell ref="F28:H28"/>
    <mergeCell ref="I28:J51"/>
    <mergeCell ref="C39:E39"/>
    <mergeCell ref="F39:H39"/>
    <mergeCell ref="C16:K16"/>
    <mergeCell ref="C17:K17"/>
    <mergeCell ref="M17:M25"/>
    <mergeCell ref="C18:K18"/>
    <mergeCell ref="C19:K19"/>
    <mergeCell ref="C20:K20"/>
    <mergeCell ref="C21:K21"/>
    <mergeCell ref="C22:K22"/>
    <mergeCell ref="C23:K23"/>
    <mergeCell ref="C24:K24"/>
    <mergeCell ref="C25:K25"/>
    <mergeCell ref="C34:E34"/>
    <mergeCell ref="F34:H34"/>
    <mergeCell ref="C35:E35"/>
    <mergeCell ref="F35:H35"/>
    <mergeCell ref="C36:E36"/>
    <mergeCell ref="F36:H36"/>
    <mergeCell ref="C37:E37"/>
    <mergeCell ref="F37:H37"/>
    <mergeCell ref="C38:E38"/>
    <mergeCell ref="F38:H38"/>
    <mergeCell ref="C29:E29"/>
    <mergeCell ref="F29:H29"/>
    <mergeCell ref="C30:E30"/>
    <mergeCell ref="F30:H30"/>
    <mergeCell ref="C31:E31"/>
    <mergeCell ref="F31:H31"/>
    <mergeCell ref="C32:E32"/>
    <mergeCell ref="F32:H32"/>
    <mergeCell ref="C33:E33"/>
    <mergeCell ref="F33:H33"/>
    <mergeCell ref="C54:J54"/>
    <mergeCell ref="L54:M80"/>
    <mergeCell ref="C55:I55"/>
    <mergeCell ref="C56:J56"/>
    <mergeCell ref="C57:I57"/>
    <mergeCell ref="C58:I58"/>
    <mergeCell ref="C59:I59"/>
    <mergeCell ref="C60:I60"/>
    <mergeCell ref="C61:I61"/>
    <mergeCell ref="C63:I63"/>
    <mergeCell ref="C64:I64"/>
    <mergeCell ref="C65:I65"/>
    <mergeCell ref="C66:I66"/>
    <mergeCell ref="C67:I67"/>
    <mergeCell ref="C68:I68"/>
    <mergeCell ref="C69:I69"/>
    <mergeCell ref="C70:I70"/>
    <mergeCell ref="C71:I71"/>
    <mergeCell ref="C72:I72"/>
    <mergeCell ref="C73:I73"/>
    <mergeCell ref="C74:I74"/>
    <mergeCell ref="C75:I75"/>
    <mergeCell ref="C76:I76"/>
    <mergeCell ref="C77:I77"/>
    <mergeCell ref="F97:J97"/>
    <mergeCell ref="C98:E98"/>
    <mergeCell ref="F98:J98"/>
    <mergeCell ref="C99:E99"/>
    <mergeCell ref="F99:J99"/>
    <mergeCell ref="C101:I101"/>
    <mergeCell ref="C102:K105"/>
    <mergeCell ref="C109:F109"/>
    <mergeCell ref="G109:K109"/>
    <mergeCell ref="C110:F110"/>
    <mergeCell ref="G110:K110"/>
    <mergeCell ref="C111:F111"/>
    <mergeCell ref="G111:K111"/>
    <mergeCell ref="C112:F112"/>
    <mergeCell ref="G112:K112"/>
    <mergeCell ref="C113:F113"/>
    <mergeCell ref="G113:K113"/>
    <mergeCell ref="C114:F114"/>
    <mergeCell ref="G114:K114"/>
    <mergeCell ref="C115:F115"/>
    <mergeCell ref="G115:K115"/>
    <mergeCell ref="C116:F116"/>
    <mergeCell ref="G116:K116"/>
    <mergeCell ref="C117:F117"/>
    <mergeCell ref="G117:K117"/>
    <mergeCell ref="C118:F118"/>
    <mergeCell ref="G118:K118"/>
    <mergeCell ref="C119:F119"/>
    <mergeCell ref="G119:K119"/>
    <mergeCell ref="C158:D158"/>
    <mergeCell ref="E158:G158"/>
    <mergeCell ref="H158:I160"/>
    <mergeCell ref="C159:D159"/>
    <mergeCell ref="E159:G159"/>
    <mergeCell ref="C160:D160"/>
    <mergeCell ref="E160:G160"/>
    <mergeCell ref="D135:G135"/>
    <mergeCell ref="H135:J135"/>
    <mergeCell ref="D136:G136"/>
    <mergeCell ref="H136:J136"/>
    <mergeCell ref="D137:G137"/>
    <mergeCell ref="H137:J137"/>
    <mergeCell ref="B156:L156"/>
    <mergeCell ref="K135:L135"/>
    <mergeCell ref="K136:L136"/>
    <mergeCell ref="K137:L137"/>
    <mergeCell ref="H140:J140"/>
    <mergeCell ref="K140:L140"/>
    <mergeCell ref="D124:G124"/>
    <mergeCell ref="H124:J124"/>
    <mergeCell ref="K124:L124"/>
    <mergeCell ref="D125:G125"/>
    <mergeCell ref="H125:J125"/>
    <mergeCell ref="K125:L125"/>
    <mergeCell ref="D130:G130"/>
    <mergeCell ref="H130:J130"/>
    <mergeCell ref="K130:L130"/>
    <mergeCell ref="D126:G126"/>
    <mergeCell ref="H126:J126"/>
    <mergeCell ref="K126:L126"/>
    <mergeCell ref="D134:G134"/>
    <mergeCell ref="H134:J134"/>
    <mergeCell ref="K134:L134"/>
    <mergeCell ref="D150:H150"/>
    <mergeCell ref="B152:L152"/>
    <mergeCell ref="B154:K154"/>
    <mergeCell ref="B155:L155"/>
    <mergeCell ref="D127:G127"/>
    <mergeCell ref="H127:J127"/>
    <mergeCell ref="K127:L127"/>
    <mergeCell ref="D128:G128"/>
    <mergeCell ref="H128:J128"/>
    <mergeCell ref="K128:L128"/>
    <mergeCell ref="D129:G129"/>
    <mergeCell ref="H129:J129"/>
    <mergeCell ref="K129:L129"/>
    <mergeCell ref="H131:J131"/>
    <mergeCell ref="K131:L131"/>
    <mergeCell ref="D132:G132"/>
    <mergeCell ref="H132:J132"/>
    <mergeCell ref="K132:L132"/>
    <mergeCell ref="D133:G133"/>
    <mergeCell ref="H133:J133"/>
    <mergeCell ref="K133:L133"/>
    <mergeCell ref="F50:H50"/>
    <mergeCell ref="F51:H51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F41:H41"/>
    <mergeCell ref="F42:H42"/>
    <mergeCell ref="F43:H43"/>
    <mergeCell ref="F44:H44"/>
    <mergeCell ref="F45:H45"/>
    <mergeCell ref="F46:H46"/>
    <mergeCell ref="F47:H47"/>
    <mergeCell ref="F48:H48"/>
    <mergeCell ref="F49:H49"/>
    <mergeCell ref="F40:H40"/>
    <mergeCell ref="B169:G169"/>
    <mergeCell ref="I170:L177"/>
    <mergeCell ref="B170:G204"/>
    <mergeCell ref="D144:G144"/>
    <mergeCell ref="H144:J144"/>
    <mergeCell ref="K144:L144"/>
    <mergeCell ref="G121:I121"/>
    <mergeCell ref="C121:F121"/>
    <mergeCell ref="D141:G141"/>
    <mergeCell ref="H141:J141"/>
    <mergeCell ref="K141:L141"/>
    <mergeCell ref="D142:G142"/>
    <mergeCell ref="H142:J142"/>
    <mergeCell ref="K142:L142"/>
    <mergeCell ref="D143:G143"/>
    <mergeCell ref="H143:J143"/>
    <mergeCell ref="K143:L143"/>
    <mergeCell ref="D138:G138"/>
    <mergeCell ref="H138:J138"/>
    <mergeCell ref="K138:L138"/>
    <mergeCell ref="D139:G139"/>
    <mergeCell ref="H139:J139"/>
    <mergeCell ref="K139:L139"/>
    <mergeCell ref="D140:G140"/>
  </mergeCells>
  <phoneticPr fontId="1"/>
  <dataValidations count="7">
    <dataValidation type="list" allowBlank="1" showInputMessage="1" showErrorMessage="1" sqref="G111:K111">
      <formula1>"選択してください,勤務先,自宅"</formula1>
    </dataValidation>
    <dataValidation type="list" allowBlank="1" showInputMessage="1" showErrorMessage="1" sqref="E91:F91">
      <formula1>"ある,ない"</formula1>
    </dataValidation>
    <dataValidation type="list" allowBlank="1" showInputMessage="1" showErrorMessage="1" sqref="D150">
      <formula1>"選択してください,同意書を提出しました,同意書を提出していません"</formula1>
    </dataValidation>
    <dataValidation type="list" allowBlank="1" showInputMessage="1" showErrorMessage="1" sqref="E158:G160">
      <formula1>"選択してください,確認を受けた,確認中,確認をうけていない"</formula1>
    </dataValidation>
    <dataValidation type="list" allowBlank="1" showInputMessage="1" showErrorMessage="1" sqref="C5:D5">
      <formula1>"選択してください,新規投稿,修正投稿"</formula1>
    </dataValidation>
    <dataValidation imeMode="off" allowBlank="1" showInputMessage="1" showErrorMessage="1" sqref="E3 G3 C3"/>
    <dataValidation type="list" allowBlank="1" showInputMessage="1" showErrorMessage="1" sqref="G121:I121 K125:L144">
      <formula1>"選択してください,正会員, 学生会員,非会員"</formula1>
    </dataValidation>
  </dataValidations>
  <pageMargins left="0.7" right="0.7" top="0.75" bottom="0.75" header="0.3" footer="0.3"/>
  <pageSetup paperSize="9" scale="83" orientation="portrait" horizontalDpi="300" verticalDpi="300"/>
  <rowBreaks count="3" manualBreakCount="3">
    <brk id="52" max="12" man="1"/>
    <brk id="107" max="12" man="1"/>
    <brk id="167" max="12" man="1"/>
  </rowBreak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"/>
  <sheetViews>
    <sheetView topLeftCell="A67" workbookViewId="0">
      <selection activeCell="C79" sqref="C79"/>
    </sheetView>
  </sheetViews>
  <sheetFormatPr baseColWidth="12" defaultColWidth="8.83203125" defaultRowHeight="17" x14ac:dyDescent="0"/>
  <cols>
    <col min="1" max="1" width="6.6640625" customWidth="1"/>
    <col min="2" max="2" width="9" customWidth="1"/>
    <col min="3" max="3" width="62.33203125" customWidth="1"/>
    <col min="4" max="4" width="38.33203125" customWidth="1"/>
  </cols>
  <sheetData>
    <row r="1" spans="1:4">
      <c r="C1" t="str">
        <f>投稿申込書!B1</f>
        <v>日本遠隔医療学会学術大会　演題申込書</v>
      </c>
    </row>
    <row r="2" spans="1:4" s="33" customFormat="1" ht="29">
      <c r="A2" s="33" t="s">
        <v>275</v>
      </c>
      <c r="B2" s="33" t="s">
        <v>276</v>
      </c>
      <c r="C2" s="33" t="s">
        <v>274</v>
      </c>
      <c r="D2" s="33" t="s">
        <v>277</v>
      </c>
    </row>
    <row r="3" spans="1:4">
      <c r="A3">
        <v>1</v>
      </c>
      <c r="B3">
        <v>1</v>
      </c>
      <c r="C3" t="s">
        <v>125</v>
      </c>
      <c r="D3">
        <f>投稿申込書!C3</f>
        <v>2015</v>
      </c>
    </row>
    <row r="4" spans="1:4">
      <c r="A4">
        <v>2</v>
      </c>
      <c r="C4" t="s">
        <v>126</v>
      </c>
      <c r="D4">
        <f>投稿申込書!E3</f>
        <v>0</v>
      </c>
    </row>
    <row r="5" spans="1:4">
      <c r="A5">
        <v>3</v>
      </c>
      <c r="C5" t="s">
        <v>127</v>
      </c>
      <c r="D5">
        <f>投稿申込書!G3</f>
        <v>0</v>
      </c>
    </row>
    <row r="6" spans="1:4">
      <c r="A6">
        <v>4</v>
      </c>
      <c r="B6">
        <v>2</v>
      </c>
      <c r="C6" t="s">
        <v>128</v>
      </c>
      <c r="D6" t="str">
        <f>投稿申込書!C5</f>
        <v>選択してください</v>
      </c>
    </row>
    <row r="7" spans="1:4">
      <c r="A7">
        <v>5</v>
      </c>
      <c r="B7">
        <v>3</v>
      </c>
      <c r="C7" t="s">
        <v>129</v>
      </c>
      <c r="D7">
        <f>投稿申込書!C7</f>
        <v>0</v>
      </c>
    </row>
    <row r="8" spans="1:4">
      <c r="A8">
        <v>6</v>
      </c>
      <c r="B8">
        <f>投稿申込書!A7</f>
        <v>3</v>
      </c>
      <c r="C8" t="str">
        <f>投稿申込書!B7</f>
        <v>責任著者氏名</v>
      </c>
    </row>
    <row r="9" spans="1:4">
      <c r="A9">
        <v>7</v>
      </c>
      <c r="B9">
        <v>4</v>
      </c>
      <c r="C9" t="s">
        <v>130</v>
      </c>
      <c r="D9">
        <f>投稿申込書!C10</f>
        <v>0</v>
      </c>
    </row>
    <row r="10" spans="1:4">
      <c r="A10">
        <v>8</v>
      </c>
      <c r="C10" t="s">
        <v>131</v>
      </c>
      <c r="D10">
        <f>投稿申込書!C11</f>
        <v>0</v>
      </c>
    </row>
    <row r="11" spans="1:4">
      <c r="A11">
        <v>9</v>
      </c>
      <c r="B11">
        <v>5</v>
      </c>
      <c r="C11" t="s">
        <v>132</v>
      </c>
      <c r="D11">
        <f>投稿申込書!C13</f>
        <v>0</v>
      </c>
    </row>
    <row r="12" spans="1:4">
      <c r="A12">
        <v>10</v>
      </c>
      <c r="B12">
        <v>6</v>
      </c>
      <c r="C12" s="1" t="s">
        <v>133</v>
      </c>
      <c r="D12">
        <f>投稿申込書!L17</f>
        <v>0</v>
      </c>
    </row>
    <row r="13" spans="1:4">
      <c r="A13">
        <v>11</v>
      </c>
      <c r="C13" s="1" t="s">
        <v>134</v>
      </c>
      <c r="D13">
        <f>投稿申込書!L18</f>
        <v>0</v>
      </c>
    </row>
    <row r="14" spans="1:4">
      <c r="A14">
        <v>12</v>
      </c>
      <c r="C14" s="1" t="s">
        <v>135</v>
      </c>
      <c r="D14">
        <f>投稿申込書!L19</f>
        <v>0</v>
      </c>
    </row>
    <row r="15" spans="1:4">
      <c r="A15">
        <v>13</v>
      </c>
      <c r="C15" s="1" t="s">
        <v>136</v>
      </c>
      <c r="D15">
        <f>投稿申込書!L20</f>
        <v>0</v>
      </c>
    </row>
    <row r="16" spans="1:4">
      <c r="A16">
        <v>14</v>
      </c>
      <c r="C16" s="1" t="s">
        <v>137</v>
      </c>
      <c r="D16">
        <f>投稿申込書!L21</f>
        <v>0</v>
      </c>
    </row>
    <row r="17" spans="1:14">
      <c r="A17">
        <v>15</v>
      </c>
      <c r="C17" s="1" t="s">
        <v>138</v>
      </c>
      <c r="D17">
        <f>投稿申込書!L22</f>
        <v>0</v>
      </c>
    </row>
    <row r="18" spans="1:14">
      <c r="A18">
        <v>16</v>
      </c>
      <c r="C18" s="1" t="s">
        <v>139</v>
      </c>
      <c r="D18">
        <f>投稿申込書!L23</f>
        <v>0</v>
      </c>
      <c r="N18" t="str">
        <f>投稿申込書!M17</f>
        <v>当てはまるものを、１つだけ選び、「○」を記入してください。_x000D_</v>
      </c>
    </row>
    <row r="19" spans="1:14">
      <c r="A19">
        <v>17</v>
      </c>
      <c r="C19" s="1" t="s">
        <v>140</v>
      </c>
      <c r="D19">
        <f>投稿申込書!L24</f>
        <v>0</v>
      </c>
      <c r="N19">
        <f>投稿申込書!M18</f>
        <v>0</v>
      </c>
    </row>
    <row r="20" spans="1:14">
      <c r="A20">
        <v>18</v>
      </c>
      <c r="C20" s="1" t="s">
        <v>141</v>
      </c>
      <c r="D20">
        <f>投稿申込書!L25</f>
        <v>0</v>
      </c>
      <c r="N20">
        <f>投稿申込書!M19</f>
        <v>0</v>
      </c>
    </row>
    <row r="21" spans="1:14">
      <c r="A21">
        <v>19</v>
      </c>
      <c r="B21">
        <v>7</v>
      </c>
      <c r="C21" t="s">
        <v>142</v>
      </c>
      <c r="D21">
        <f>投稿申込書!F29</f>
        <v>0</v>
      </c>
      <c r="N21">
        <f>投稿申込書!M20</f>
        <v>0</v>
      </c>
    </row>
    <row r="22" spans="1:14">
      <c r="A22">
        <v>20</v>
      </c>
      <c r="C22" t="s">
        <v>143</v>
      </c>
      <c r="D22">
        <f>投稿申込書!F30</f>
        <v>0</v>
      </c>
      <c r="N22">
        <f>投稿申込書!M21</f>
        <v>0</v>
      </c>
    </row>
    <row r="23" spans="1:14">
      <c r="A23">
        <v>21</v>
      </c>
      <c r="C23" t="s">
        <v>144</v>
      </c>
      <c r="D23">
        <f>投稿申込書!F31</f>
        <v>0</v>
      </c>
      <c r="N23">
        <f>投稿申込書!M22</f>
        <v>0</v>
      </c>
    </row>
    <row r="24" spans="1:14">
      <c r="A24">
        <v>22</v>
      </c>
      <c r="C24" t="s">
        <v>145</v>
      </c>
      <c r="D24">
        <f>投稿申込書!F32</f>
        <v>0</v>
      </c>
      <c r="N24">
        <f>投稿申込書!M23</f>
        <v>0</v>
      </c>
    </row>
    <row r="25" spans="1:14">
      <c r="A25">
        <v>23</v>
      </c>
      <c r="C25" t="s">
        <v>146</v>
      </c>
      <c r="D25">
        <f>投稿申込書!F33</f>
        <v>0</v>
      </c>
      <c r="N25">
        <f>投稿申込書!M24</f>
        <v>0</v>
      </c>
    </row>
    <row r="26" spans="1:14">
      <c r="A26">
        <v>24</v>
      </c>
      <c r="C26" t="s">
        <v>147</v>
      </c>
      <c r="D26">
        <f>投稿申込書!F34</f>
        <v>0</v>
      </c>
      <c r="N26">
        <f>投稿申込書!M25</f>
        <v>0</v>
      </c>
    </row>
    <row r="27" spans="1:14">
      <c r="A27">
        <v>25</v>
      </c>
      <c r="C27" t="s">
        <v>148</v>
      </c>
      <c r="D27">
        <f>投稿申込書!F35</f>
        <v>0</v>
      </c>
    </row>
    <row r="28" spans="1:14">
      <c r="A28">
        <v>26</v>
      </c>
      <c r="C28" t="s">
        <v>149</v>
      </c>
      <c r="D28">
        <f>投稿申込書!F36</f>
        <v>0</v>
      </c>
    </row>
    <row r="29" spans="1:14">
      <c r="A29">
        <v>27</v>
      </c>
      <c r="C29" t="s">
        <v>150</v>
      </c>
      <c r="D29">
        <f>投稿申込書!F37</f>
        <v>0</v>
      </c>
    </row>
    <row r="30" spans="1:14">
      <c r="A30">
        <v>28</v>
      </c>
      <c r="C30" t="s">
        <v>151</v>
      </c>
      <c r="D30">
        <f>投稿申込書!F38</f>
        <v>0</v>
      </c>
    </row>
    <row r="31" spans="1:14">
      <c r="A31">
        <v>29</v>
      </c>
      <c r="C31" t="s">
        <v>152</v>
      </c>
      <c r="D31">
        <f>投稿申込書!F39</f>
        <v>0</v>
      </c>
    </row>
    <row r="32" spans="1:14">
      <c r="A32">
        <v>30</v>
      </c>
      <c r="C32" t="s">
        <v>153</v>
      </c>
      <c r="D32">
        <f>投稿申込書!F40</f>
        <v>0</v>
      </c>
    </row>
    <row r="33" spans="1:4">
      <c r="A33">
        <v>31</v>
      </c>
      <c r="C33" t="s">
        <v>154</v>
      </c>
      <c r="D33">
        <f>投稿申込書!F41</f>
        <v>0</v>
      </c>
    </row>
    <row r="34" spans="1:4">
      <c r="A34">
        <v>32</v>
      </c>
      <c r="C34" t="s">
        <v>155</v>
      </c>
      <c r="D34">
        <f>投稿申込書!F42</f>
        <v>0</v>
      </c>
    </row>
    <row r="35" spans="1:4">
      <c r="A35">
        <v>33</v>
      </c>
      <c r="C35" t="s">
        <v>156</v>
      </c>
      <c r="D35">
        <f>投稿申込書!F43</f>
        <v>0</v>
      </c>
    </row>
    <row r="36" spans="1:4">
      <c r="A36">
        <v>34</v>
      </c>
      <c r="C36" t="s">
        <v>157</v>
      </c>
      <c r="D36">
        <f>投稿申込書!F44</f>
        <v>0</v>
      </c>
    </row>
    <row r="37" spans="1:4">
      <c r="A37">
        <v>35</v>
      </c>
      <c r="C37" t="s">
        <v>158</v>
      </c>
      <c r="D37">
        <f>投稿申込書!F45</f>
        <v>0</v>
      </c>
    </row>
    <row r="38" spans="1:4">
      <c r="A38">
        <v>36</v>
      </c>
      <c r="C38" t="s">
        <v>159</v>
      </c>
      <c r="D38">
        <f>投稿申込書!F46</f>
        <v>0</v>
      </c>
    </row>
    <row r="39" spans="1:4">
      <c r="A39">
        <v>37</v>
      </c>
      <c r="C39" t="s">
        <v>160</v>
      </c>
      <c r="D39">
        <f>投稿申込書!F47</f>
        <v>0</v>
      </c>
    </row>
    <row r="40" spans="1:4">
      <c r="A40">
        <v>38</v>
      </c>
      <c r="C40" t="s">
        <v>161</v>
      </c>
      <c r="D40">
        <f>投稿申込書!F48</f>
        <v>0</v>
      </c>
    </row>
    <row r="41" spans="1:4">
      <c r="A41">
        <v>39</v>
      </c>
      <c r="C41" t="s">
        <v>162</v>
      </c>
      <c r="D41">
        <f>投稿申込書!F49</f>
        <v>0</v>
      </c>
    </row>
    <row r="42" spans="1:4">
      <c r="A42">
        <v>40</v>
      </c>
      <c r="C42" t="s">
        <v>164</v>
      </c>
      <c r="D42">
        <f>投稿申込書!F50</f>
        <v>0</v>
      </c>
    </row>
    <row r="43" spans="1:4">
      <c r="A43">
        <v>41</v>
      </c>
      <c r="C43" t="s">
        <v>163</v>
      </c>
      <c r="D43">
        <f>投稿申込書!F51</f>
        <v>0</v>
      </c>
    </row>
    <row r="44" spans="1:4">
      <c r="A44">
        <v>42</v>
      </c>
      <c r="B44">
        <v>8</v>
      </c>
      <c r="C44" t="s">
        <v>165</v>
      </c>
      <c r="D44">
        <f>投稿申込書!K55</f>
        <v>0</v>
      </c>
    </row>
    <row r="45" spans="1:4">
      <c r="A45">
        <v>43</v>
      </c>
      <c r="C45" t="s">
        <v>166</v>
      </c>
      <c r="D45">
        <f>投稿申込書!K56</f>
        <v>0</v>
      </c>
    </row>
    <row r="46" spans="1:4">
      <c r="A46">
        <v>44</v>
      </c>
      <c r="C46" t="s">
        <v>167</v>
      </c>
      <c r="D46">
        <f>投稿申込書!K57</f>
        <v>0</v>
      </c>
    </row>
    <row r="47" spans="1:4">
      <c r="A47">
        <v>45</v>
      </c>
      <c r="C47" t="s">
        <v>168</v>
      </c>
      <c r="D47">
        <f>投稿申込書!K58</f>
        <v>0</v>
      </c>
    </row>
    <row r="48" spans="1:4">
      <c r="A48">
        <v>46</v>
      </c>
      <c r="C48" t="s">
        <v>169</v>
      </c>
      <c r="D48">
        <f>投稿申込書!K59</f>
        <v>0</v>
      </c>
    </row>
    <row r="49" spans="1:4">
      <c r="A49">
        <v>47</v>
      </c>
      <c r="C49" t="s">
        <v>170</v>
      </c>
      <c r="D49">
        <f>投稿申込書!K60</f>
        <v>0</v>
      </c>
    </row>
    <row r="50" spans="1:4">
      <c r="A50">
        <v>48</v>
      </c>
      <c r="C50" t="s">
        <v>171</v>
      </c>
      <c r="D50">
        <f>投稿申込書!K61</f>
        <v>0</v>
      </c>
    </row>
    <row r="51" spans="1:4">
      <c r="A51">
        <v>49</v>
      </c>
      <c r="C51" t="s">
        <v>172</v>
      </c>
      <c r="D51">
        <f>投稿申込書!K62</f>
        <v>0</v>
      </c>
    </row>
    <row r="52" spans="1:4">
      <c r="A52">
        <v>50</v>
      </c>
      <c r="C52" t="s">
        <v>173</v>
      </c>
      <c r="D52">
        <f>投稿申込書!K63</f>
        <v>0</v>
      </c>
    </row>
    <row r="53" spans="1:4">
      <c r="A53">
        <v>51</v>
      </c>
      <c r="C53" t="s">
        <v>174</v>
      </c>
      <c r="D53">
        <f>投稿申込書!K64</f>
        <v>0</v>
      </c>
    </row>
    <row r="54" spans="1:4">
      <c r="A54">
        <v>52</v>
      </c>
      <c r="C54" t="s">
        <v>175</v>
      </c>
      <c r="D54">
        <f>投稿申込書!K65</f>
        <v>0</v>
      </c>
    </row>
    <row r="55" spans="1:4">
      <c r="A55">
        <v>53</v>
      </c>
      <c r="C55" t="s">
        <v>176</v>
      </c>
      <c r="D55">
        <f>投稿申込書!K66</f>
        <v>0</v>
      </c>
    </row>
    <row r="56" spans="1:4">
      <c r="A56">
        <v>54</v>
      </c>
      <c r="C56" t="s">
        <v>177</v>
      </c>
      <c r="D56">
        <f>投稿申込書!K67</f>
        <v>0</v>
      </c>
    </row>
    <row r="57" spans="1:4">
      <c r="A57">
        <v>55</v>
      </c>
      <c r="C57" t="s">
        <v>178</v>
      </c>
      <c r="D57">
        <f>投稿申込書!K68</f>
        <v>0</v>
      </c>
    </row>
    <row r="58" spans="1:4">
      <c r="A58">
        <v>56</v>
      </c>
      <c r="C58" t="s">
        <v>179</v>
      </c>
      <c r="D58">
        <f>投稿申込書!K69</f>
        <v>0</v>
      </c>
    </row>
    <row r="59" spans="1:4">
      <c r="A59">
        <v>57</v>
      </c>
      <c r="C59" t="s">
        <v>180</v>
      </c>
      <c r="D59">
        <f>投稿申込書!K70</f>
        <v>0</v>
      </c>
    </row>
    <row r="60" spans="1:4">
      <c r="A60">
        <v>58</v>
      </c>
      <c r="C60" t="s">
        <v>181</v>
      </c>
      <c r="D60">
        <f>投稿申込書!K71</f>
        <v>0</v>
      </c>
    </row>
    <row r="61" spans="1:4">
      <c r="A61">
        <v>59</v>
      </c>
      <c r="C61" t="s">
        <v>182</v>
      </c>
      <c r="D61">
        <f>投稿申込書!K72</f>
        <v>0</v>
      </c>
    </row>
    <row r="62" spans="1:4">
      <c r="A62">
        <v>60</v>
      </c>
      <c r="C62" t="s">
        <v>183</v>
      </c>
      <c r="D62">
        <f>投稿申込書!K73</f>
        <v>0</v>
      </c>
    </row>
    <row r="63" spans="1:4">
      <c r="A63">
        <v>61</v>
      </c>
      <c r="C63" t="s">
        <v>184</v>
      </c>
      <c r="D63">
        <f>投稿申込書!K74</f>
        <v>0</v>
      </c>
    </row>
    <row r="64" spans="1:4">
      <c r="A64">
        <v>62</v>
      </c>
      <c r="C64" t="s">
        <v>185</v>
      </c>
      <c r="D64">
        <f>投稿申込書!K75</f>
        <v>0</v>
      </c>
    </row>
    <row r="65" spans="1:4">
      <c r="A65">
        <v>63</v>
      </c>
      <c r="C65" t="s">
        <v>186</v>
      </c>
      <c r="D65">
        <f>投稿申込書!K76</f>
        <v>0</v>
      </c>
    </row>
    <row r="66" spans="1:4">
      <c r="A66">
        <v>64</v>
      </c>
      <c r="C66" t="s">
        <v>187</v>
      </c>
      <c r="D66">
        <f>投稿申込書!K77</f>
        <v>0</v>
      </c>
    </row>
    <row r="67" spans="1:4">
      <c r="A67">
        <v>65</v>
      </c>
      <c r="C67" t="s">
        <v>188</v>
      </c>
      <c r="D67">
        <f>投稿申込書!K78</f>
        <v>0</v>
      </c>
    </row>
    <row r="68" spans="1:4">
      <c r="A68">
        <v>66</v>
      </c>
      <c r="C68" t="s">
        <v>189</v>
      </c>
      <c r="D68">
        <f>投稿申込書!K79</f>
        <v>0</v>
      </c>
    </row>
    <row r="69" spans="1:4">
      <c r="A69">
        <v>67</v>
      </c>
      <c r="C69" t="s">
        <v>190</v>
      </c>
      <c r="D69">
        <f>投稿申込書!K80</f>
        <v>0</v>
      </c>
    </row>
    <row r="70" spans="1:4">
      <c r="A70">
        <v>68</v>
      </c>
      <c r="B70">
        <v>9</v>
      </c>
      <c r="C70" t="s">
        <v>195</v>
      </c>
      <c r="D70">
        <f>投稿申込書!J84</f>
        <v>0</v>
      </c>
    </row>
    <row r="71" spans="1:4">
      <c r="A71">
        <v>69</v>
      </c>
      <c r="C71" t="s">
        <v>191</v>
      </c>
      <c r="D71">
        <f>投稿申込書!J85</f>
        <v>0</v>
      </c>
    </row>
    <row r="72" spans="1:4">
      <c r="A72">
        <v>70</v>
      </c>
      <c r="C72" t="s">
        <v>192</v>
      </c>
      <c r="D72">
        <f>投稿申込書!J86</f>
        <v>0</v>
      </c>
    </row>
    <row r="73" spans="1:4">
      <c r="A73">
        <v>71</v>
      </c>
      <c r="C73" t="s">
        <v>193</v>
      </c>
      <c r="D73">
        <f>投稿申込書!J87</f>
        <v>0</v>
      </c>
    </row>
    <row r="74" spans="1:4">
      <c r="A74">
        <v>72</v>
      </c>
      <c r="C74" t="s">
        <v>194</v>
      </c>
      <c r="D74">
        <f>投稿申込書!J88</f>
        <v>0</v>
      </c>
    </row>
    <row r="75" spans="1:4">
      <c r="A75">
        <v>73</v>
      </c>
      <c r="B75">
        <v>10</v>
      </c>
      <c r="C75" t="s">
        <v>196</v>
      </c>
      <c r="D75">
        <f>投稿申込書!E91</f>
        <v>0</v>
      </c>
    </row>
    <row r="76" spans="1:4">
      <c r="A76">
        <v>74</v>
      </c>
      <c r="C76" t="s">
        <v>56</v>
      </c>
      <c r="D76">
        <f>投稿申込書!F94</f>
        <v>0</v>
      </c>
    </row>
    <row r="77" spans="1:4">
      <c r="A77">
        <v>75</v>
      </c>
      <c r="C77" t="s">
        <v>57</v>
      </c>
      <c r="D77">
        <f>投稿申込書!F95</f>
        <v>0</v>
      </c>
    </row>
    <row r="78" spans="1:4">
      <c r="A78">
        <v>76</v>
      </c>
      <c r="C78" t="s">
        <v>58</v>
      </c>
      <c r="D78">
        <f>投稿申込書!F96</f>
        <v>0</v>
      </c>
    </row>
    <row r="79" spans="1:4">
      <c r="A79">
        <v>77</v>
      </c>
      <c r="C79" t="s">
        <v>59</v>
      </c>
      <c r="D79">
        <f>投稿申込書!F97</f>
        <v>0</v>
      </c>
    </row>
    <row r="80" spans="1:4">
      <c r="A80">
        <v>78</v>
      </c>
      <c r="C80" t="s">
        <v>60</v>
      </c>
      <c r="D80">
        <f>投稿申込書!F98</f>
        <v>0</v>
      </c>
    </row>
    <row r="81" spans="1:4">
      <c r="A81">
        <v>79</v>
      </c>
      <c r="C81" t="s">
        <v>18</v>
      </c>
      <c r="D81">
        <f>投稿申込書!F99</f>
        <v>0</v>
      </c>
    </row>
    <row r="82" spans="1:4">
      <c r="A82">
        <v>80</v>
      </c>
      <c r="B82">
        <f>投稿申込書!A102</f>
        <v>11</v>
      </c>
      <c r="C82" t="s">
        <v>18</v>
      </c>
      <c r="D82">
        <f>投稿申込書!C102</f>
        <v>0</v>
      </c>
    </row>
    <row r="83" spans="1:4">
      <c r="A83">
        <v>81</v>
      </c>
      <c r="B83">
        <v>12</v>
      </c>
      <c r="C83" t="s">
        <v>198</v>
      </c>
      <c r="D83">
        <f>投稿申込書!G109</f>
        <v>0</v>
      </c>
    </row>
    <row r="84" spans="1:4">
      <c r="A84">
        <v>82</v>
      </c>
      <c r="C84" t="s">
        <v>199</v>
      </c>
      <c r="D84">
        <f>投稿申込書!G110</f>
        <v>0</v>
      </c>
    </row>
    <row r="85" spans="1:4">
      <c r="A85">
        <v>83</v>
      </c>
      <c r="C85" t="s">
        <v>200</v>
      </c>
      <c r="D85" t="str">
        <f>投稿申込書!G111</f>
        <v>選択してください</v>
      </c>
    </row>
    <row r="86" spans="1:4">
      <c r="A86">
        <v>84</v>
      </c>
      <c r="C86" t="s">
        <v>201</v>
      </c>
      <c r="D86">
        <f>投稿申込書!G112</f>
        <v>0</v>
      </c>
    </row>
    <row r="87" spans="1:4">
      <c r="A87">
        <v>85</v>
      </c>
      <c r="C87" t="s">
        <v>202</v>
      </c>
      <c r="D87">
        <f>投稿申込書!G113</f>
        <v>0</v>
      </c>
    </row>
    <row r="88" spans="1:4">
      <c r="A88">
        <v>86</v>
      </c>
      <c r="C88" t="s">
        <v>203</v>
      </c>
      <c r="D88">
        <f>投稿申込書!G114</f>
        <v>0</v>
      </c>
    </row>
    <row r="89" spans="1:4">
      <c r="A89">
        <v>87</v>
      </c>
      <c r="C89" t="s">
        <v>204</v>
      </c>
      <c r="D89">
        <f>投稿申込書!G115</f>
        <v>0</v>
      </c>
    </row>
    <row r="90" spans="1:4">
      <c r="A90">
        <v>88</v>
      </c>
      <c r="C90" t="s">
        <v>205</v>
      </c>
      <c r="D90">
        <f>投稿申込書!G116</f>
        <v>0</v>
      </c>
    </row>
    <row r="91" spans="1:4">
      <c r="A91">
        <v>89</v>
      </c>
      <c r="C91" t="s">
        <v>206</v>
      </c>
      <c r="D91">
        <f>投稿申込書!G117</f>
        <v>0</v>
      </c>
    </row>
    <row r="92" spans="1:4">
      <c r="A92">
        <v>90</v>
      </c>
      <c r="C92" t="s">
        <v>207</v>
      </c>
      <c r="D92">
        <f>投稿申込書!G118</f>
        <v>0</v>
      </c>
    </row>
    <row r="93" spans="1:4">
      <c r="A93">
        <v>91</v>
      </c>
      <c r="C93" t="s">
        <v>208</v>
      </c>
      <c r="D93">
        <f>投稿申込書!G119</f>
        <v>0</v>
      </c>
    </row>
    <row r="94" spans="1:4">
      <c r="A94">
        <v>92</v>
      </c>
      <c r="C94" t="s">
        <v>197</v>
      </c>
      <c r="D94" t="str">
        <f>投稿申込書!G121</f>
        <v>選択してください</v>
      </c>
    </row>
    <row r="95" spans="1:4">
      <c r="A95">
        <v>93</v>
      </c>
      <c r="B95">
        <v>13</v>
      </c>
      <c r="C95" t="s">
        <v>209</v>
      </c>
      <c r="D95">
        <f>投稿申込書!D125</f>
        <v>0</v>
      </c>
    </row>
    <row r="96" spans="1:4">
      <c r="A96">
        <v>94</v>
      </c>
      <c r="C96" t="s">
        <v>210</v>
      </c>
      <c r="D96">
        <f>投稿申込書!H125</f>
        <v>0</v>
      </c>
    </row>
    <row r="97" spans="1:4">
      <c r="A97">
        <v>95</v>
      </c>
      <c r="C97" t="s">
        <v>211</v>
      </c>
      <c r="D97" t="str">
        <f>投稿申込書!K125</f>
        <v>選択してください</v>
      </c>
    </row>
    <row r="98" spans="1:4">
      <c r="A98">
        <v>96</v>
      </c>
      <c r="C98" t="s">
        <v>212</v>
      </c>
      <c r="D98">
        <f>投稿申込書!D126</f>
        <v>0</v>
      </c>
    </row>
    <row r="99" spans="1:4">
      <c r="A99">
        <v>97</v>
      </c>
      <c r="C99" t="s">
        <v>213</v>
      </c>
      <c r="D99">
        <f>投稿申込書!H126</f>
        <v>0</v>
      </c>
    </row>
    <row r="100" spans="1:4">
      <c r="A100">
        <v>98</v>
      </c>
      <c r="C100" t="s">
        <v>214</v>
      </c>
      <c r="D100" t="str">
        <f>投稿申込書!K126</f>
        <v>選択してください</v>
      </c>
    </row>
    <row r="101" spans="1:4">
      <c r="A101">
        <v>99</v>
      </c>
      <c r="C101" t="s">
        <v>215</v>
      </c>
      <c r="D101">
        <f>投稿申込書!D127</f>
        <v>0</v>
      </c>
    </row>
    <row r="102" spans="1:4">
      <c r="A102">
        <v>100</v>
      </c>
      <c r="C102" t="s">
        <v>216</v>
      </c>
      <c r="D102">
        <f>投稿申込書!H127</f>
        <v>0</v>
      </c>
    </row>
    <row r="103" spans="1:4">
      <c r="A103">
        <v>101</v>
      </c>
      <c r="C103" t="s">
        <v>217</v>
      </c>
      <c r="D103" t="str">
        <f>投稿申込書!K127</f>
        <v>選択してください</v>
      </c>
    </row>
    <row r="104" spans="1:4">
      <c r="A104">
        <v>102</v>
      </c>
      <c r="C104" t="s">
        <v>218</v>
      </c>
      <c r="D104">
        <f>投稿申込書!D128</f>
        <v>0</v>
      </c>
    </row>
    <row r="105" spans="1:4">
      <c r="A105">
        <v>103</v>
      </c>
      <c r="C105" t="s">
        <v>219</v>
      </c>
      <c r="D105">
        <f>投稿申込書!H128</f>
        <v>0</v>
      </c>
    </row>
    <row r="106" spans="1:4">
      <c r="A106">
        <v>104</v>
      </c>
      <c r="C106" t="s">
        <v>220</v>
      </c>
      <c r="D106" t="str">
        <f>投稿申込書!K128</f>
        <v>選択してください</v>
      </c>
    </row>
    <row r="107" spans="1:4">
      <c r="A107">
        <v>105</v>
      </c>
      <c r="C107" t="s">
        <v>221</v>
      </c>
      <c r="D107">
        <f>投稿申込書!D129</f>
        <v>0</v>
      </c>
    </row>
    <row r="108" spans="1:4">
      <c r="A108">
        <v>106</v>
      </c>
      <c r="C108" t="s">
        <v>222</v>
      </c>
      <c r="D108">
        <f>投稿申込書!H129</f>
        <v>0</v>
      </c>
    </row>
    <row r="109" spans="1:4">
      <c r="A109">
        <v>107</v>
      </c>
      <c r="C109" t="s">
        <v>223</v>
      </c>
      <c r="D109" t="str">
        <f>投稿申込書!K129</f>
        <v>選択してください</v>
      </c>
    </row>
    <row r="110" spans="1:4">
      <c r="A110">
        <v>108</v>
      </c>
      <c r="C110" t="s">
        <v>224</v>
      </c>
      <c r="D110">
        <f>投稿申込書!D130</f>
        <v>0</v>
      </c>
    </row>
    <row r="111" spans="1:4">
      <c r="A111">
        <v>109</v>
      </c>
      <c r="C111" t="s">
        <v>225</v>
      </c>
      <c r="D111">
        <f>投稿申込書!H130</f>
        <v>0</v>
      </c>
    </row>
    <row r="112" spans="1:4">
      <c r="A112">
        <v>110</v>
      </c>
      <c r="C112" t="s">
        <v>226</v>
      </c>
      <c r="D112" t="str">
        <f>投稿申込書!K130</f>
        <v>選択してください</v>
      </c>
    </row>
    <row r="113" spans="1:4">
      <c r="A113">
        <v>111</v>
      </c>
      <c r="C113" t="s">
        <v>227</v>
      </c>
      <c r="D113">
        <f>投稿申込書!D131</f>
        <v>0</v>
      </c>
    </row>
    <row r="114" spans="1:4">
      <c r="A114">
        <v>112</v>
      </c>
      <c r="C114" t="s">
        <v>228</v>
      </c>
      <c r="D114">
        <f>投稿申込書!H131</f>
        <v>0</v>
      </c>
    </row>
    <row r="115" spans="1:4">
      <c r="A115">
        <v>113</v>
      </c>
      <c r="C115" t="s">
        <v>229</v>
      </c>
      <c r="D115" t="str">
        <f>投稿申込書!K131</f>
        <v>選択してください</v>
      </c>
    </row>
    <row r="116" spans="1:4">
      <c r="A116">
        <v>114</v>
      </c>
      <c r="C116" t="s">
        <v>230</v>
      </c>
      <c r="D116">
        <f>投稿申込書!D132</f>
        <v>0</v>
      </c>
    </row>
    <row r="117" spans="1:4">
      <c r="A117">
        <v>115</v>
      </c>
      <c r="C117" t="s">
        <v>231</v>
      </c>
      <c r="D117">
        <f>投稿申込書!H132</f>
        <v>0</v>
      </c>
    </row>
    <row r="118" spans="1:4">
      <c r="A118">
        <v>116</v>
      </c>
      <c r="C118" t="s">
        <v>232</v>
      </c>
      <c r="D118" t="str">
        <f>投稿申込書!K132</f>
        <v>選択してください</v>
      </c>
    </row>
    <row r="119" spans="1:4">
      <c r="A119">
        <v>117</v>
      </c>
      <c r="C119" t="s">
        <v>233</v>
      </c>
      <c r="D119">
        <f>投稿申込書!D133</f>
        <v>0</v>
      </c>
    </row>
    <row r="120" spans="1:4">
      <c r="A120">
        <v>118</v>
      </c>
      <c r="C120" t="s">
        <v>234</v>
      </c>
      <c r="D120">
        <f>投稿申込書!H133</f>
        <v>0</v>
      </c>
    </row>
    <row r="121" spans="1:4">
      <c r="A121">
        <v>119</v>
      </c>
      <c r="C121" t="s">
        <v>235</v>
      </c>
      <c r="D121" t="str">
        <f>投稿申込書!K133</f>
        <v>選択してください</v>
      </c>
    </row>
    <row r="122" spans="1:4">
      <c r="A122">
        <v>120</v>
      </c>
      <c r="C122" t="s">
        <v>236</v>
      </c>
      <c r="D122">
        <f>投稿申込書!D134</f>
        <v>0</v>
      </c>
    </row>
    <row r="123" spans="1:4">
      <c r="A123">
        <v>121</v>
      </c>
      <c r="C123" t="s">
        <v>237</v>
      </c>
      <c r="D123">
        <f>投稿申込書!H134</f>
        <v>0</v>
      </c>
    </row>
    <row r="124" spans="1:4">
      <c r="A124">
        <v>122</v>
      </c>
      <c r="C124" t="s">
        <v>238</v>
      </c>
      <c r="D124" t="str">
        <f>投稿申込書!K134</f>
        <v>選択してください</v>
      </c>
    </row>
    <row r="125" spans="1:4">
      <c r="A125">
        <v>123</v>
      </c>
      <c r="C125" t="s">
        <v>239</v>
      </c>
      <c r="D125">
        <f>投稿申込書!D135</f>
        <v>0</v>
      </c>
    </row>
    <row r="126" spans="1:4">
      <c r="A126">
        <v>124</v>
      </c>
      <c r="C126" t="s">
        <v>240</v>
      </c>
      <c r="D126">
        <f>投稿申込書!H135</f>
        <v>0</v>
      </c>
    </row>
    <row r="127" spans="1:4">
      <c r="A127">
        <v>125</v>
      </c>
      <c r="C127" t="s">
        <v>241</v>
      </c>
      <c r="D127" t="str">
        <f>投稿申込書!K135</f>
        <v>選択してください</v>
      </c>
    </row>
    <row r="128" spans="1:4">
      <c r="A128">
        <v>126</v>
      </c>
      <c r="C128" t="s">
        <v>242</v>
      </c>
      <c r="D128">
        <f>投稿申込書!D136</f>
        <v>0</v>
      </c>
    </row>
    <row r="129" spans="1:4">
      <c r="A129">
        <v>127</v>
      </c>
      <c r="C129" t="s">
        <v>243</v>
      </c>
      <c r="D129">
        <f>投稿申込書!H136</f>
        <v>0</v>
      </c>
    </row>
    <row r="130" spans="1:4">
      <c r="A130">
        <v>128</v>
      </c>
      <c r="C130" t="s">
        <v>244</v>
      </c>
      <c r="D130" t="str">
        <f>投稿申込書!K136</f>
        <v>選択してください</v>
      </c>
    </row>
    <row r="131" spans="1:4">
      <c r="A131">
        <v>129</v>
      </c>
      <c r="C131" t="s">
        <v>245</v>
      </c>
      <c r="D131">
        <f>投稿申込書!D137</f>
        <v>0</v>
      </c>
    </row>
    <row r="132" spans="1:4">
      <c r="A132">
        <v>130</v>
      </c>
      <c r="C132" t="s">
        <v>246</v>
      </c>
      <c r="D132">
        <f>投稿申込書!H137</f>
        <v>0</v>
      </c>
    </row>
    <row r="133" spans="1:4">
      <c r="A133">
        <v>131</v>
      </c>
      <c r="C133" t="s">
        <v>247</v>
      </c>
      <c r="D133" t="str">
        <f>投稿申込書!K137</f>
        <v>選択してください</v>
      </c>
    </row>
    <row r="134" spans="1:4">
      <c r="A134">
        <v>132</v>
      </c>
      <c r="C134" t="s">
        <v>248</v>
      </c>
      <c r="D134">
        <f>投稿申込書!D138</f>
        <v>0</v>
      </c>
    </row>
    <row r="135" spans="1:4">
      <c r="A135">
        <v>133</v>
      </c>
      <c r="C135" t="s">
        <v>249</v>
      </c>
      <c r="D135">
        <f>投稿申込書!H138</f>
        <v>0</v>
      </c>
    </row>
    <row r="136" spans="1:4">
      <c r="A136">
        <v>134</v>
      </c>
      <c r="C136" t="s">
        <v>250</v>
      </c>
      <c r="D136" t="str">
        <f>投稿申込書!K138</f>
        <v>選択してください</v>
      </c>
    </row>
    <row r="137" spans="1:4">
      <c r="A137">
        <v>135</v>
      </c>
      <c r="C137" t="s">
        <v>251</v>
      </c>
      <c r="D137">
        <f>投稿申込書!D139</f>
        <v>0</v>
      </c>
    </row>
    <row r="138" spans="1:4">
      <c r="A138">
        <v>136</v>
      </c>
      <c r="C138" t="s">
        <v>252</v>
      </c>
      <c r="D138">
        <f>投稿申込書!H139</f>
        <v>0</v>
      </c>
    </row>
    <row r="139" spans="1:4">
      <c r="A139">
        <v>137</v>
      </c>
      <c r="C139" t="s">
        <v>253</v>
      </c>
      <c r="D139" t="str">
        <f>投稿申込書!K139</f>
        <v>選択してください</v>
      </c>
    </row>
    <row r="140" spans="1:4">
      <c r="A140">
        <v>138</v>
      </c>
      <c r="C140" t="s">
        <v>254</v>
      </c>
      <c r="D140">
        <f>投稿申込書!D140</f>
        <v>0</v>
      </c>
    </row>
    <row r="141" spans="1:4">
      <c r="A141">
        <v>139</v>
      </c>
      <c r="C141" t="s">
        <v>255</v>
      </c>
      <c r="D141">
        <f>投稿申込書!H140</f>
        <v>0</v>
      </c>
    </row>
    <row r="142" spans="1:4">
      <c r="A142">
        <v>140</v>
      </c>
      <c r="C142" t="s">
        <v>256</v>
      </c>
      <c r="D142" t="str">
        <f>投稿申込書!K140</f>
        <v>選択してください</v>
      </c>
    </row>
    <row r="143" spans="1:4">
      <c r="A143">
        <v>141</v>
      </c>
      <c r="C143" t="s">
        <v>257</v>
      </c>
      <c r="D143">
        <f>投稿申込書!D141</f>
        <v>0</v>
      </c>
    </row>
    <row r="144" spans="1:4">
      <c r="A144">
        <v>142</v>
      </c>
      <c r="C144" t="s">
        <v>258</v>
      </c>
      <c r="D144">
        <f>投稿申込書!H141</f>
        <v>0</v>
      </c>
    </row>
    <row r="145" spans="1:4">
      <c r="A145">
        <v>143</v>
      </c>
      <c r="C145" t="s">
        <v>259</v>
      </c>
      <c r="D145" t="str">
        <f>投稿申込書!K141</f>
        <v>選択してください</v>
      </c>
    </row>
    <row r="146" spans="1:4">
      <c r="A146">
        <v>144</v>
      </c>
      <c r="C146" t="s">
        <v>260</v>
      </c>
      <c r="D146">
        <f>投稿申込書!D142</f>
        <v>0</v>
      </c>
    </row>
    <row r="147" spans="1:4">
      <c r="A147">
        <v>145</v>
      </c>
      <c r="C147" t="s">
        <v>261</v>
      </c>
      <c r="D147">
        <f>投稿申込書!H142</f>
        <v>0</v>
      </c>
    </row>
    <row r="148" spans="1:4">
      <c r="A148">
        <v>146</v>
      </c>
      <c r="C148" t="s">
        <v>262</v>
      </c>
      <c r="D148" t="str">
        <f>投稿申込書!K142</f>
        <v>選択してください</v>
      </c>
    </row>
    <row r="149" spans="1:4">
      <c r="A149">
        <v>147</v>
      </c>
      <c r="C149" t="s">
        <v>263</v>
      </c>
      <c r="D149">
        <f>投稿申込書!D143</f>
        <v>0</v>
      </c>
    </row>
    <row r="150" spans="1:4">
      <c r="A150">
        <v>148</v>
      </c>
      <c r="C150" t="s">
        <v>264</v>
      </c>
      <c r="D150">
        <f>投稿申込書!H143</f>
        <v>0</v>
      </c>
    </row>
    <row r="151" spans="1:4">
      <c r="A151">
        <v>149</v>
      </c>
      <c r="C151" t="s">
        <v>265</v>
      </c>
      <c r="D151" t="str">
        <f>投稿申込書!K143</f>
        <v>選択してください</v>
      </c>
    </row>
    <row r="152" spans="1:4">
      <c r="A152">
        <v>150</v>
      </c>
      <c r="C152" t="s">
        <v>266</v>
      </c>
      <c r="D152">
        <f>投稿申込書!D144</f>
        <v>0</v>
      </c>
    </row>
    <row r="153" spans="1:4">
      <c r="A153">
        <v>151</v>
      </c>
      <c r="C153" t="s">
        <v>267</v>
      </c>
      <c r="D153">
        <f>投稿申込書!H144</f>
        <v>0</v>
      </c>
    </row>
    <row r="154" spans="1:4">
      <c r="A154">
        <v>152</v>
      </c>
      <c r="C154" t="s">
        <v>268</v>
      </c>
      <c r="D154" t="str">
        <f>投稿申込書!K144</f>
        <v>選択してください</v>
      </c>
    </row>
    <row r="155" spans="1:4">
      <c r="A155">
        <v>153</v>
      </c>
      <c r="B155">
        <v>14</v>
      </c>
      <c r="C155" t="s">
        <v>269</v>
      </c>
      <c r="D155" t="str">
        <f>投稿申込書!D150</f>
        <v>選択してください</v>
      </c>
    </row>
    <row r="156" spans="1:4">
      <c r="A156">
        <v>154</v>
      </c>
      <c r="B156">
        <v>15</v>
      </c>
      <c r="C156" t="s">
        <v>270</v>
      </c>
      <c r="D156" t="str">
        <f>投稿申込書!E158</f>
        <v>選択してください</v>
      </c>
    </row>
    <row r="157" spans="1:4">
      <c r="A157">
        <v>155</v>
      </c>
      <c r="C157" t="s">
        <v>271</v>
      </c>
      <c r="D157" t="str">
        <f>投稿申込書!E159</f>
        <v>選択してください</v>
      </c>
    </row>
    <row r="158" spans="1:4">
      <c r="A158">
        <v>156</v>
      </c>
      <c r="C158" t="s">
        <v>272</v>
      </c>
      <c r="D158" t="str">
        <f>投稿申込書!E160</f>
        <v>選択してください</v>
      </c>
    </row>
    <row r="159" spans="1:4">
      <c r="A159">
        <v>157</v>
      </c>
      <c r="B159">
        <v>16</v>
      </c>
      <c r="C159" t="s">
        <v>273</v>
      </c>
      <c r="D159" s="1" t="str">
        <f>投稿申込書!W171</f>
        <v>投稿日未記入 _x000D_新規・修正欄未記入 _x000D_責任著者氏名未記入 _x000D_和文題目未記入 _x000D_英文題目未記入 _x000D_添付ファイル名未記入 _x000D_研究種別未選択 _x000D_部位・疾病領域「次にあてはまるもの」が未選択 _x000D_部位・疾病領域「最もあてはまるもの」が未選択 _x000D_研究対象「次にあてはまるもの」が未選択 _x000D_研究対象「最もあてはまるもの」が未選択 _x000D_ _x000D_「適用地域が未選択 _x000D_COI未記入 _x000D_ _x000D_ _x000D_責任著者氏名未記載 _x000D_責任著者連絡先区分未記載 _x000D_責任著者郵便番号未記載 _x000D_責任著者住所未記載 _x000D_責任著者所属機関未記載 _x000D_責任著者電話番号未記載 _x000D_責任著者電子メール未記載 _x000D_会員の有無　未記載 _x000D_共著者はいませんか？ _x000D_ _x000D_英文投稿の注意　論文名（英文）の確認未記載 _x000D_英文投稿の注意　抄録確認の未記載 _x000D_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投稿申込書</vt:lpstr>
      <vt:lpstr>事務局使用欄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2015-05-25T03:40:15Z</dcterms:modified>
</cp:coreProperties>
</file>