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240" yWindow="105" windowWidth="14805" windowHeight="8010" tabRatio="769"/>
  </bookViews>
  <sheets>
    <sheet name="経費算出書(治験)" sheetId="2" r:id="rId1"/>
    <sheet name="到達報告書(治験)" sheetId="8" r:id="rId2"/>
    <sheet name="脱落症例報告書(治験)" sheetId="5" r:id="rId3"/>
  </sheets>
  <definedNames>
    <definedName name="_xlnm.Print_Area" localSheetId="0">'経費算出書(治験)'!$A$1:$I$61</definedName>
    <definedName name="_xlnm.Print_Area" localSheetId="2">'脱落症例報告書(治験)'!$A$1:$I$31</definedName>
    <definedName name="_xlnm.Print_Area" localSheetId="1">'到達報告書(治験)'!$A$1:$I$46</definedName>
    <definedName name="_xlnm.Print_Titles" localSheetId="0">'経費算出書(治験)'!$1:$14</definedName>
    <definedName name="_xlnm.Print_Titles" localSheetId="2">'脱落症例報告書(治験)'!$1:$13</definedName>
    <definedName name="_xlnm.Print_Titles" localSheetId="1">'到達報告書(治験)'!$1:$13</definedName>
  </definedNames>
  <calcPr calcId="152511"/>
</workbook>
</file>

<file path=xl/calcChain.xml><?xml version="1.0" encoding="utf-8"?>
<calcChain xmlns="http://schemas.openxmlformats.org/spreadsheetml/2006/main">
  <c r="H12" i="5" l="1"/>
  <c r="H13" i="5"/>
  <c r="E13" i="5"/>
  <c r="C12" i="5"/>
  <c r="C9" i="5"/>
  <c r="C8" i="5"/>
  <c r="I5" i="5"/>
  <c r="C9" i="8"/>
  <c r="C8" i="8"/>
  <c r="H13" i="8"/>
  <c r="E13" i="8"/>
  <c r="I5" i="8"/>
  <c r="G30" i="8"/>
  <c r="G29" i="8"/>
  <c r="G28" i="8"/>
  <c r="M24" i="5" l="1"/>
  <c r="G24" i="5" s="1"/>
  <c r="N35" i="8"/>
  <c r="G35" i="8" s="1"/>
  <c r="N36" i="8"/>
  <c r="G36" i="8" s="1"/>
  <c r="N39" i="8"/>
  <c r="G39" i="8" s="1"/>
  <c r="N38" i="8"/>
  <c r="G38" i="8" s="1"/>
  <c r="N37" i="8"/>
  <c r="G37" i="8" s="1"/>
  <c r="G25" i="5" l="1"/>
  <c r="G26" i="5" s="1"/>
  <c r="G40" i="8"/>
  <c r="G41" i="8" s="1"/>
  <c r="G49" i="2"/>
  <c r="G27" i="5" l="1"/>
  <c r="G28" i="5" s="1"/>
  <c r="G29" i="5" s="1"/>
  <c r="G42" i="8"/>
  <c r="G43" i="8" s="1"/>
  <c r="G44" i="8" s="1"/>
  <c r="G22" i="2"/>
  <c r="N23" i="2"/>
  <c r="G55" i="2"/>
  <c r="G44" i="2"/>
  <c r="G43" i="2"/>
  <c r="G42" i="2"/>
  <c r="G41" i="2"/>
  <c r="G40" i="2"/>
  <c r="N44" i="2"/>
  <c r="N43" i="2"/>
  <c r="N42" i="2"/>
  <c r="N41" i="2"/>
  <c r="N40" i="2"/>
  <c r="M55" i="2"/>
  <c r="G29" i="2"/>
  <c r="M31" i="2"/>
  <c r="G31" i="2" s="1"/>
  <c r="M29" i="2"/>
  <c r="G56" i="2"/>
  <c r="G57" i="2" s="1"/>
  <c r="G23" i="2"/>
  <c r="G24" i="2" s="1"/>
  <c r="G45" i="2" l="1"/>
  <c r="G46" i="2" s="1"/>
  <c r="G47" i="2" s="1"/>
  <c r="G48" i="2" s="1"/>
  <c r="G32" i="2"/>
  <c r="G33" i="2" s="1"/>
  <c r="G34" i="2" s="1"/>
  <c r="G35" i="2" s="1"/>
  <c r="G58" i="2"/>
  <c r="G59" i="2" s="1"/>
  <c r="G25" i="2"/>
  <c r="G26" i="2" s="1"/>
</calcChain>
</file>

<file path=xl/sharedStrings.xml><?xml version="1.0" encoding="utf-8"?>
<sst xmlns="http://schemas.openxmlformats.org/spreadsheetml/2006/main" count="223" uniqueCount="87">
  <si>
    <t>計画書番号</t>
    <rPh sb="0" eb="3">
      <t>ケイカクショ</t>
    </rPh>
    <rPh sb="3" eb="5">
      <t>バンゴウ</t>
    </rPh>
    <phoneticPr fontId="2"/>
  </si>
  <si>
    <t>課  題  名</t>
    <rPh sb="0" eb="1">
      <t>カ</t>
    </rPh>
    <rPh sb="3" eb="4">
      <t>ダイ</t>
    </rPh>
    <rPh sb="6" eb="7">
      <t>メイ</t>
    </rPh>
    <phoneticPr fontId="2"/>
  </si>
  <si>
    <t>依  頼  者</t>
    <rPh sb="0" eb="1">
      <t>イ</t>
    </rPh>
    <rPh sb="3" eb="4">
      <t>ライ</t>
    </rPh>
    <rPh sb="6" eb="7">
      <t>モノ</t>
    </rPh>
    <phoneticPr fontId="2"/>
  </si>
  <si>
    <t>Ⅰ契約単位で算出する経費</t>
    <rPh sb="1" eb="3">
      <t>ケイヤク</t>
    </rPh>
    <rPh sb="3" eb="5">
      <t>タンイ</t>
    </rPh>
    <rPh sb="6" eb="8">
      <t>サンシュツ</t>
    </rPh>
    <rPh sb="10" eb="12">
      <t>ケイヒ</t>
    </rPh>
    <phoneticPr fontId="2"/>
  </si>
  <si>
    <t>①審査費用</t>
    <rPh sb="1" eb="3">
      <t>シンサ</t>
    </rPh>
    <rPh sb="3" eb="5">
      <t>ヒヨウ</t>
    </rPh>
    <phoneticPr fontId="2"/>
  </si>
  <si>
    <t>150,000円/年</t>
    <rPh sb="7" eb="8">
      <t>エン</t>
    </rPh>
    <rPh sb="9" eb="10">
      <t>ネン</t>
    </rPh>
    <phoneticPr fontId="2"/>
  </si>
  <si>
    <t>算出基準</t>
    <rPh sb="0" eb="2">
      <t>サンシュツ</t>
    </rPh>
    <rPh sb="2" eb="4">
      <t>キジュン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</si>
  <si>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</si>
  <si>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</si>
  <si>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②準備費用</t>
    <rPh sb="1" eb="3">
      <t>ジュンビ</t>
    </rPh>
    <rPh sb="3" eb="5">
      <t>ヒヨウ</t>
    </rPh>
    <phoneticPr fontId="2"/>
  </si>
  <si>
    <t>100,000円/年</t>
    <rPh sb="7" eb="8">
      <t>エン</t>
    </rPh>
    <rPh sb="9" eb="10">
      <t>ネン</t>
    </rPh>
    <phoneticPr fontId="2"/>
  </si>
  <si>
    <t>③旅費</t>
    <rPh sb="1" eb="3">
      <t>リョヒ</t>
    </rPh>
    <phoneticPr fontId="2"/>
  </si>
  <si>
    <t>計画されている場合のみ</t>
    <rPh sb="0" eb="2">
      <t>ケイカク</t>
    </rPh>
    <rPh sb="7" eb="9">
      <t>バアイ</t>
    </rPh>
    <phoneticPr fontId="2"/>
  </si>
  <si>
    <t>④備品費</t>
    <rPh sb="1" eb="4">
      <t>ビヒンヒ</t>
    </rPh>
    <phoneticPr fontId="2"/>
  </si>
  <si>
    <t>20,000円/年</t>
    <rPh sb="6" eb="7">
      <t>エン</t>
    </rPh>
    <rPh sb="8" eb="9">
      <t>ネン</t>
    </rPh>
    <phoneticPr fontId="2"/>
  </si>
  <si>
    <t>金額（円）</t>
    <rPh sb="0" eb="2">
      <t>キンガク</t>
    </rPh>
    <rPh sb="3" eb="4">
      <t>エン</t>
    </rPh>
    <phoneticPr fontId="2"/>
  </si>
  <si>
    <t>＊消費税別</t>
    <rPh sb="1" eb="4">
      <t>ショウヒゼイ</t>
    </rPh>
    <rPh sb="4" eb="5">
      <t>ベツ</t>
    </rPh>
    <phoneticPr fontId="2"/>
  </si>
  <si>
    <t>⑤治験薬管理費用</t>
    <rPh sb="1" eb="4">
      <t>チケンヤク</t>
    </rPh>
    <rPh sb="4" eb="6">
      <t>カンリ</t>
    </rPh>
    <rPh sb="6" eb="8">
      <t>ヒヨウ</t>
    </rPh>
    <phoneticPr fontId="2"/>
  </si>
  <si>
    <t>1,000円×ポイント数×目標症例数</t>
    <rPh sb="5" eb="6">
      <t>エン</t>
    </rPh>
    <rPh sb="11" eb="12">
      <t>スウ</t>
    </rPh>
    <rPh sb="13" eb="15">
      <t>モクヒョウ</t>
    </rPh>
    <rPh sb="15" eb="18">
      <t>ショウレイスウ</t>
    </rPh>
    <phoneticPr fontId="2"/>
  </si>
  <si>
    <t>症例単位も選択可</t>
    <rPh sb="0" eb="2">
      <t>ショウレイ</t>
    </rPh>
    <rPh sb="2" eb="4">
      <t>タンイ</t>
    </rPh>
    <rPh sb="5" eb="7">
      <t>センタク</t>
    </rPh>
    <rPh sb="7" eb="8">
      <t>カ</t>
    </rPh>
    <phoneticPr fontId="2"/>
  </si>
  <si>
    <t>⑥管理費</t>
    <rPh sb="1" eb="4">
      <t>カンリヒ</t>
    </rPh>
    <phoneticPr fontId="2"/>
  </si>
  <si>
    <t>(①+②+③+④+⑤)×20%</t>
    <phoneticPr fontId="2"/>
  </si>
  <si>
    <t>直接経費計</t>
    <rPh sb="0" eb="2">
      <t>チョクセツ</t>
    </rPh>
    <rPh sb="2" eb="4">
      <t>ケイヒ</t>
    </rPh>
    <rPh sb="4" eb="5">
      <t>ケイ</t>
    </rPh>
    <phoneticPr fontId="2"/>
  </si>
  <si>
    <t>直接経費</t>
    <rPh sb="0" eb="2">
      <t>チョクセツ</t>
    </rPh>
    <rPh sb="2" eb="4">
      <t>ケイヒ</t>
    </rPh>
    <phoneticPr fontId="2"/>
  </si>
  <si>
    <t>技術料
機械損料
その他</t>
    <rPh sb="0" eb="3">
      <t>ギジュツリョウ</t>
    </rPh>
    <rPh sb="4" eb="6">
      <t>キカイ</t>
    </rPh>
    <rPh sb="6" eb="8">
      <t>ソンリョウ</t>
    </rPh>
    <rPh sb="11" eb="12">
      <t>タ</t>
    </rPh>
    <phoneticPr fontId="2"/>
  </si>
  <si>
    <t>間接経費</t>
    <rPh sb="0" eb="2">
      <t>カンセツ</t>
    </rPh>
    <rPh sb="2" eb="4">
      <t>ケイヒ</t>
    </rPh>
    <phoneticPr fontId="2"/>
  </si>
  <si>
    <t>区分</t>
    <rPh sb="0" eb="2">
      <t>クブン</t>
    </rPh>
    <phoneticPr fontId="2"/>
  </si>
  <si>
    <t>直接経費×30%</t>
    <rPh sb="0" eb="2">
      <t>チョクセツ</t>
    </rPh>
    <rPh sb="2" eb="4">
      <t>ケイヒ</t>
    </rPh>
    <phoneticPr fontId="2"/>
  </si>
  <si>
    <t>計</t>
    <rPh sb="0" eb="1">
      <t>ケイ</t>
    </rPh>
    <phoneticPr fontId="2"/>
  </si>
  <si>
    <t>経費内訳</t>
    <rPh sb="0" eb="2">
      <t>ケイヒ</t>
    </rPh>
    <rPh sb="2" eb="4">
      <t>ウチワケ</t>
    </rPh>
    <phoneticPr fontId="2"/>
  </si>
  <si>
    <t>【2年目以降経費】</t>
    <rPh sb="2" eb="6">
      <t>ネンメイコウ</t>
    </rPh>
    <rPh sb="6" eb="8">
      <t>ケイヒ</t>
    </rPh>
    <phoneticPr fontId="2"/>
  </si>
  <si>
    <t>【新規契約経費】</t>
    <rPh sb="1" eb="3">
      <t>シンキ</t>
    </rPh>
    <rPh sb="3" eb="5">
      <t>ケイヤク</t>
    </rPh>
    <rPh sb="5" eb="7">
      <t>ケイヒ</t>
    </rPh>
    <phoneticPr fontId="2"/>
  </si>
  <si>
    <t>(①+③+④)×20%</t>
    <phoneticPr fontId="2"/>
  </si>
  <si>
    <t>Ⅱ症例単位で算出する経費</t>
    <rPh sb="1" eb="3">
      <t>ショウレイ</t>
    </rPh>
    <rPh sb="3" eb="5">
      <t>タンイ</t>
    </rPh>
    <rPh sb="6" eb="8">
      <t>サンシュツ</t>
    </rPh>
    <rPh sb="10" eb="12">
      <t>ケイヒ</t>
    </rPh>
    <phoneticPr fontId="2"/>
  </si>
  <si>
    <t>①臨床試験研究経費</t>
    <rPh sb="1" eb="3">
      <t>リンショウ</t>
    </rPh>
    <rPh sb="3" eb="5">
      <t>シケン</t>
    </rPh>
    <rPh sb="5" eb="7">
      <t>ケンキュウ</t>
    </rPh>
    <rPh sb="7" eb="9">
      <t>ケイヒ</t>
    </rPh>
    <phoneticPr fontId="2"/>
  </si>
  <si>
    <t>6,000円×ポイント数×症例数</t>
    <rPh sb="5" eb="6">
      <t>エン</t>
    </rPh>
    <rPh sb="11" eb="12">
      <t>スウ</t>
    </rPh>
    <rPh sb="13" eb="16">
      <t>ショウレイスウ</t>
    </rPh>
    <phoneticPr fontId="2"/>
  </si>
  <si>
    <t>②被験者負担軽減費</t>
    <rPh sb="1" eb="4">
      <t>ヒケンシャ</t>
    </rPh>
    <rPh sb="4" eb="9">
      <t>フタンケイゲンヒ</t>
    </rPh>
    <phoneticPr fontId="2"/>
  </si>
  <si>
    <t>7,000円×来院回数/例×症例数</t>
    <rPh sb="5" eb="6">
      <t>エン</t>
    </rPh>
    <rPh sb="7" eb="9">
      <t>ライイン</t>
    </rPh>
    <rPh sb="9" eb="11">
      <t>カイスウ</t>
    </rPh>
    <rPh sb="12" eb="13">
      <t>レイ</t>
    </rPh>
    <rPh sb="14" eb="17">
      <t>ショウレイスウ</t>
    </rPh>
    <phoneticPr fontId="2"/>
  </si>
  <si>
    <t>③賃金</t>
    <rPh sb="1" eb="3">
      <t>チンギン</t>
    </rPh>
    <phoneticPr fontId="2"/>
  </si>
  <si>
    <t>④治験薬管理費用</t>
    <rPh sb="1" eb="4">
      <t>チケンヤク</t>
    </rPh>
    <rPh sb="4" eb="6">
      <t>カンリ</t>
    </rPh>
    <rPh sb="6" eb="8">
      <t>ヒヨウ</t>
    </rPh>
    <phoneticPr fontId="2"/>
  </si>
  <si>
    <t>1,000円×ポイント数×症例数</t>
    <rPh sb="5" eb="6">
      <t>エン</t>
    </rPh>
    <rPh sb="11" eb="12">
      <t>スウ</t>
    </rPh>
    <rPh sb="13" eb="16">
      <t>ショウレイスウ</t>
    </rPh>
    <phoneticPr fontId="2"/>
  </si>
  <si>
    <t>⑤画像提供料</t>
    <rPh sb="1" eb="3">
      <t>ガゾウ</t>
    </rPh>
    <rPh sb="3" eb="6">
      <t>テイキョウリョウ</t>
    </rPh>
    <phoneticPr fontId="2"/>
  </si>
  <si>
    <t>1,000円×提供1回(1症例につき）</t>
    <rPh sb="5" eb="6">
      <t>エン</t>
    </rPh>
    <rPh sb="7" eb="9">
      <t>テイキョウ</t>
    </rPh>
    <rPh sb="10" eb="11">
      <t>カイ</t>
    </rPh>
    <rPh sb="13" eb="15">
      <t>ショウレイ</t>
    </rPh>
    <phoneticPr fontId="2"/>
  </si>
  <si>
    <t>脱落症例に係る経費</t>
    <rPh sb="0" eb="2">
      <t>ダツラク</t>
    </rPh>
    <rPh sb="2" eb="4">
      <t>ショウレイ</t>
    </rPh>
    <rPh sb="5" eb="6">
      <t>カカ</t>
    </rPh>
    <rPh sb="7" eb="9">
      <t>ケイヒ</t>
    </rPh>
    <phoneticPr fontId="2"/>
  </si>
  <si>
    <t>①脱落症例費用</t>
    <rPh sb="1" eb="3">
      <t>ダツラク</t>
    </rPh>
    <rPh sb="3" eb="5">
      <t>ショウレイ</t>
    </rPh>
    <rPh sb="5" eb="7">
      <t>ヒヨウ</t>
    </rPh>
    <phoneticPr fontId="2"/>
  </si>
  <si>
    <t>30,000円×脱落症例数</t>
    <rPh sb="6" eb="7">
      <t>エン</t>
    </rPh>
    <rPh sb="8" eb="10">
      <t>ダツラク</t>
    </rPh>
    <rPh sb="10" eb="13">
      <t>ショウレイスウ</t>
    </rPh>
    <phoneticPr fontId="2"/>
  </si>
  <si>
    <t>②管理費</t>
    <rPh sb="1" eb="4">
      <t>カンリヒ</t>
    </rPh>
    <phoneticPr fontId="2"/>
  </si>
  <si>
    <t>①×20%</t>
    <phoneticPr fontId="2"/>
  </si>
  <si>
    <t>計算日：</t>
    <rPh sb="0" eb="2">
      <t>ケイサン</t>
    </rPh>
    <rPh sb="2" eb="3">
      <t>ビ</t>
    </rPh>
    <phoneticPr fontId="2"/>
  </si>
  <si>
    <t>単価</t>
    <rPh sb="0" eb="2">
      <t>タンカ</t>
    </rPh>
    <phoneticPr fontId="2"/>
  </si>
  <si>
    <t>例数</t>
    <rPh sb="0" eb="2">
      <t>レイスウ</t>
    </rPh>
    <phoneticPr fontId="2"/>
  </si>
  <si>
    <t>ﾎﾟｲﾝﾄ数/来院回数/回</t>
    <rPh sb="5" eb="6">
      <t>スウ</t>
    </rPh>
    <rPh sb="7" eb="9">
      <t>ライイン</t>
    </rPh>
    <rPh sb="9" eb="11">
      <t>カイスウ</t>
    </rPh>
    <rPh sb="12" eb="13">
      <t>カイ</t>
    </rPh>
    <phoneticPr fontId="2"/>
  </si>
  <si>
    <t>ポイント表5-2</t>
    <rPh sb="4" eb="5">
      <t>ヒョウ</t>
    </rPh>
    <phoneticPr fontId="2"/>
  </si>
  <si>
    <t>ポイント表5-1/5-3/5-4/5-5</t>
    <rPh sb="4" eb="5">
      <t>ヒョウ</t>
    </rPh>
    <phoneticPr fontId="2"/>
  </si>
  <si>
    <t>10,000円/月</t>
    <rPh sb="6" eb="7">
      <t>エン</t>
    </rPh>
    <rPh sb="8" eb="9">
      <t>ツキ</t>
    </rPh>
    <phoneticPr fontId="2"/>
  </si>
  <si>
    <t>月/年数</t>
    <rPh sb="0" eb="1">
      <t>ツキ</t>
    </rPh>
    <rPh sb="2" eb="4">
      <t>ネンスウ</t>
    </rPh>
    <phoneticPr fontId="2"/>
  </si>
  <si>
    <t>13ヵ月以後をカウント</t>
    <rPh sb="3" eb="4">
      <t>ゲツ</t>
    </rPh>
    <rPh sb="4" eb="6">
      <t>イゴ</t>
    </rPh>
    <phoneticPr fontId="2"/>
  </si>
  <si>
    <t>年度数</t>
    <rPh sb="0" eb="2">
      <t>ネンド</t>
    </rPh>
    <rPh sb="2" eb="3">
      <t>スウ</t>
    </rPh>
    <phoneticPr fontId="2"/>
  </si>
  <si>
    <t>経　費　算　出　書　（治　験）</t>
    <rPh sb="0" eb="1">
      <t>ヘ</t>
    </rPh>
    <rPh sb="2" eb="3">
      <t>ヒ</t>
    </rPh>
    <rPh sb="4" eb="5">
      <t>サン</t>
    </rPh>
    <rPh sb="6" eb="7">
      <t>デ</t>
    </rPh>
    <rPh sb="8" eb="9">
      <t>ショ</t>
    </rPh>
    <rPh sb="11" eb="12">
      <t>オサム</t>
    </rPh>
    <rPh sb="13" eb="14">
      <t>ケン</t>
    </rPh>
    <phoneticPr fontId="2"/>
  </si>
  <si>
    <t>1症例当たり</t>
    <rPh sb="1" eb="3">
      <t>ショウレイ</t>
    </rPh>
    <rPh sb="3" eb="4">
      <t>ア</t>
    </rPh>
    <phoneticPr fontId="2"/>
  </si>
  <si>
    <t>到達報告書　（治　験）</t>
    <rPh sb="0" eb="2">
      <t>トウタツ</t>
    </rPh>
    <rPh sb="2" eb="5">
      <t>ホウコクショ</t>
    </rPh>
    <rPh sb="7" eb="8">
      <t>オサム</t>
    </rPh>
    <rPh sb="9" eb="10">
      <t>ケン</t>
    </rPh>
    <phoneticPr fontId="2"/>
  </si>
  <si>
    <t>目標症例数</t>
    <rPh sb="0" eb="2">
      <t>モクヒョウ</t>
    </rPh>
    <rPh sb="2" eb="5">
      <t>ショウレイスウ</t>
    </rPh>
    <phoneticPr fontId="2"/>
  </si>
  <si>
    <t>例</t>
    <rPh sb="0" eb="1">
      <t>レイ</t>
    </rPh>
    <phoneticPr fontId="2"/>
  </si>
  <si>
    <t>番号</t>
    <rPh sb="0" eb="2">
      <t>バンゴウ</t>
    </rPh>
    <phoneticPr fontId="2"/>
  </si>
  <si>
    <t>被験者識別コード</t>
    <rPh sb="0" eb="3">
      <t>ヒケンシャ</t>
    </rPh>
    <rPh sb="3" eb="5">
      <t>シキベツ</t>
    </rPh>
    <phoneticPr fontId="2"/>
  </si>
  <si>
    <t>脱落確認日</t>
    <rPh sb="0" eb="2">
      <t>ダツラク</t>
    </rPh>
    <rPh sb="2" eb="4">
      <t>カクニン</t>
    </rPh>
    <rPh sb="4" eb="5">
      <t>ビ</t>
    </rPh>
    <phoneticPr fontId="2"/>
  </si>
  <si>
    <t>Ⅱ期</t>
    <rPh sb="0" eb="2">
      <t>ニキ</t>
    </rPh>
    <phoneticPr fontId="2"/>
  </si>
  <si>
    <t>Ⅲ期</t>
    <rPh sb="0" eb="2">
      <t>サンキ</t>
    </rPh>
    <phoneticPr fontId="2"/>
  </si>
  <si>
    <t>Ⅳ期</t>
    <rPh sb="1" eb="2">
      <t>キ</t>
    </rPh>
    <phoneticPr fontId="2"/>
  </si>
  <si>
    <t>Ⅴ期</t>
    <rPh sb="0" eb="2">
      <t>ゴキ</t>
    </rPh>
    <phoneticPr fontId="2"/>
  </si>
  <si>
    <t>請求対象</t>
    <rPh sb="0" eb="2">
      <t>セイキュウ</t>
    </rPh>
    <rPh sb="2" eb="4">
      <t>タイショウ</t>
    </rPh>
    <phoneticPr fontId="2"/>
  </si>
  <si>
    <t>請求日</t>
    <rPh sb="0" eb="3">
      <t>セイキュウビ</t>
    </rPh>
    <phoneticPr fontId="2"/>
  </si>
  <si>
    <t>到達状況</t>
    <rPh sb="0" eb="2">
      <t>トウタツ</t>
    </rPh>
    <rPh sb="2" eb="4">
      <t>ジョウキョウ</t>
    </rPh>
    <phoneticPr fontId="2"/>
  </si>
  <si>
    <t>Ⅰ期</t>
    <rPh sb="1" eb="2">
      <t>キ</t>
    </rPh>
    <phoneticPr fontId="2"/>
  </si>
  <si>
    <t>到達率</t>
    <rPh sb="0" eb="3">
      <t>トウタツリツ</t>
    </rPh>
    <phoneticPr fontId="2"/>
  </si>
  <si>
    <t>金額</t>
    <rPh sb="0" eb="2">
      <t>キンガク</t>
    </rPh>
    <phoneticPr fontId="2"/>
  </si>
  <si>
    <t>請　求　額</t>
    <rPh sb="0" eb="1">
      <t>ショウ</t>
    </rPh>
    <rPh sb="2" eb="3">
      <t>モトム</t>
    </rPh>
    <rPh sb="4" eb="5">
      <t>ガク</t>
    </rPh>
    <phoneticPr fontId="2"/>
  </si>
  <si>
    <t>計</t>
    <rPh sb="0" eb="1">
      <t>ケイ</t>
    </rPh>
    <phoneticPr fontId="2"/>
  </si>
  <si>
    <t>消費税額</t>
    <rPh sb="0" eb="3">
      <t>ショウヒゼイ</t>
    </rPh>
    <rPh sb="3" eb="4">
      <t>ガク</t>
    </rPh>
    <phoneticPr fontId="2"/>
  </si>
  <si>
    <t>合計</t>
    <rPh sb="0" eb="2">
      <t>ゴウケイ</t>
    </rPh>
    <phoneticPr fontId="2"/>
  </si>
  <si>
    <t>TEST</t>
    <phoneticPr fontId="2"/>
  </si>
  <si>
    <t>許可番号</t>
    <rPh sb="0" eb="2">
      <t>キョカ</t>
    </rPh>
    <rPh sb="2" eb="4">
      <t>バンゴウ</t>
    </rPh>
    <phoneticPr fontId="2"/>
  </si>
  <si>
    <t>研 究 期 間</t>
    <rPh sb="0" eb="1">
      <t>ケン</t>
    </rPh>
    <rPh sb="2" eb="3">
      <t>キワム</t>
    </rPh>
    <rPh sb="4" eb="5">
      <t>キ</t>
    </rPh>
    <rPh sb="6" eb="7">
      <t>アイダ</t>
    </rPh>
    <phoneticPr fontId="2"/>
  </si>
  <si>
    <t>経費支払日の翌日～</t>
    <rPh sb="0" eb="2">
      <t>ケイヒ</t>
    </rPh>
    <rPh sb="2" eb="5">
      <t>シハライビ</t>
    </rPh>
    <rPh sb="6" eb="8">
      <t>ヨクジツ</t>
    </rPh>
    <phoneticPr fontId="2"/>
  </si>
  <si>
    <t>登録期限</t>
    <rPh sb="0" eb="2">
      <t>トウロク</t>
    </rPh>
    <rPh sb="2" eb="4">
      <t>キゲン</t>
    </rPh>
    <phoneticPr fontId="2"/>
  </si>
  <si>
    <t>円</t>
    <rPh sb="0" eb="1">
      <t>エン</t>
    </rPh>
    <phoneticPr fontId="2"/>
  </si>
  <si>
    <t>AAA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</si>
</sst>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_);[Red]\(#,##0\)"/>
    <numFmt numFmtId="178" formatCode="[$-411]ge\.m\.d;@"/>
    <numFmt numFmtId="179" formatCode="0_);[Red]\(0\)"/>
  </numFmts>
  <fonts count="9" x14ac:knownFonts="1">
    <font>
      <sz val="11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u/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7" fontId="1" fillId="0" borderId="0" xfId="0" applyNumberFormat="1" applyFont="1"/>
    <xf numFmtId="177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textRotation="255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6" fillId="0" borderId="0" xfId="0" applyFont="1"/>
    <xf numFmtId="177" fontId="1" fillId="0" borderId="5" xfId="0" applyNumberFormat="1" applyFont="1" applyBorder="1"/>
    <xf numFmtId="177" fontId="1" fillId="0" borderId="0" xfId="0" applyNumberFormat="1" applyFont="1" applyBorder="1"/>
    <xf numFmtId="0" fontId="1" fillId="0" borderId="5" xfId="0" applyFont="1" applyBorder="1"/>
    <xf numFmtId="0" fontId="1" fillId="0" borderId="0" xfId="0" applyFont="1" applyBorder="1"/>
    <xf numFmtId="177" fontId="1" fillId="0" borderId="7" xfId="0" applyNumberFormat="1" applyFont="1" applyBorder="1"/>
    <xf numFmtId="177" fontId="1" fillId="0" borderId="8" xfId="0" applyNumberFormat="1" applyFont="1" applyBorder="1"/>
    <xf numFmtId="177" fontId="1" fillId="0" borderId="10" xfId="0" applyNumberFormat="1" applyFont="1" applyBorder="1"/>
    <xf numFmtId="177" fontId="1" fillId="0" borderId="14" xfId="0" applyNumberFormat="1" applyFont="1" applyBorder="1"/>
    <xf numFmtId="177" fontId="1" fillId="0" borderId="15" xfId="0" applyNumberFormat="1" applyFont="1" applyBorder="1"/>
    <xf numFmtId="177" fontId="4" fillId="0" borderId="15" xfId="0" applyNumberFormat="1" applyFont="1" applyBorder="1"/>
    <xf numFmtId="177" fontId="4" fillId="0" borderId="6" xfId="0" applyNumberFormat="1" applyFont="1" applyBorder="1"/>
    <xf numFmtId="0" fontId="4" fillId="0" borderId="6" xfId="0" applyFont="1" applyBorder="1"/>
    <xf numFmtId="177" fontId="4" fillId="0" borderId="9" xfId="0" applyNumberFormat="1" applyFont="1" applyBorder="1"/>
    <xf numFmtId="0" fontId="1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shrinkToFit="1"/>
    </xf>
    <xf numFmtId="177" fontId="8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shrinkToFit="1"/>
    </xf>
    <xf numFmtId="0" fontId="4" fillId="0" borderId="22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left" shrinkToFit="1"/>
    </xf>
    <xf numFmtId="0" fontId="1" fillId="0" borderId="23" xfId="0" applyFont="1" applyBorder="1" applyAlignment="1">
      <alignment horizontal="left" shrinkToFit="1"/>
    </xf>
    <xf numFmtId="0" fontId="4" fillId="0" borderId="24" xfId="0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left" shrinkToFit="1"/>
    </xf>
    <xf numFmtId="0" fontId="1" fillId="0" borderId="25" xfId="0" applyFont="1" applyBorder="1" applyAlignment="1">
      <alignment horizontal="left" shrinkToFit="1"/>
    </xf>
    <xf numFmtId="0" fontId="4" fillId="0" borderId="26" xfId="0" applyFont="1" applyBorder="1" applyAlignment="1">
      <alignment horizontal="center" vertical="center"/>
    </xf>
    <xf numFmtId="178" fontId="1" fillId="0" borderId="27" xfId="0" applyNumberFormat="1" applyFont="1" applyBorder="1" applyAlignment="1">
      <alignment horizontal="left" shrinkToFit="1"/>
    </xf>
    <xf numFmtId="0" fontId="1" fillId="0" borderId="28" xfId="0" applyFont="1" applyBorder="1" applyAlignment="1">
      <alignment horizontal="left" shrinkToFit="1"/>
    </xf>
    <xf numFmtId="0" fontId="4" fillId="0" borderId="16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left" shrinkToFit="1"/>
    </xf>
    <xf numFmtId="177" fontId="4" fillId="0" borderId="35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1" fillId="0" borderId="34" xfId="0" applyNumberFormat="1" applyFont="1" applyBorder="1" applyAlignment="1">
      <alignment vertical="center"/>
    </xf>
    <xf numFmtId="0" fontId="1" fillId="0" borderId="34" xfId="0" applyFont="1" applyBorder="1" applyAlignment="1">
      <alignment horizontal="left" shrinkToFit="1"/>
    </xf>
    <xf numFmtId="177" fontId="1" fillId="0" borderId="0" xfId="0" applyNumberFormat="1" applyFont="1" applyBorder="1" applyAlignment="1">
      <alignment vertical="center"/>
    </xf>
    <xf numFmtId="177" fontId="1" fillId="0" borderId="38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177" fontId="5" fillId="0" borderId="15" xfId="0" applyNumberFormat="1" applyFont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>
      <alignment horizontal="center" vertical="center"/>
    </xf>
    <xf numFmtId="177" fontId="1" fillId="2" borderId="14" xfId="0" applyNumberFormat="1" applyFont="1" applyFill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176" fontId="1" fillId="0" borderId="14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</xdr:row>
          <xdr:rowOff>28575</xdr:rowOff>
        </xdr:from>
        <xdr:to>
          <xdr:col>6</xdr:col>
          <xdr:colOff>638175</xdr:colOff>
          <xdr:row>2</xdr:row>
          <xdr:rowOff>114300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医療機器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28575</xdr:rowOff>
        </xdr:from>
        <xdr:to>
          <xdr:col>8</xdr:col>
          <xdr:colOff>561975</xdr:colOff>
          <xdr:row>2</xdr:row>
          <xdr:rowOff>114300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体外診断用医薬品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1</xdr:row>
          <xdr:rowOff>28575</xdr:rowOff>
        </xdr:from>
        <xdr:to>
          <xdr:col>5</xdr:col>
          <xdr:colOff>647700</xdr:colOff>
          <xdr:row>2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医薬品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552450</xdr:colOff>
      <xdr:row>0</xdr:row>
      <xdr:rowOff>142876</xdr:rowOff>
    </xdr:from>
    <xdr:to>
      <xdr:col>8</xdr:col>
      <xdr:colOff>647699</xdr:colOff>
      <xdr:row>3</xdr:row>
      <xdr:rowOff>9526</xdr:rowOff>
    </xdr:to>
    <xdr:sp macro="" textlink="">
      <xdr:nvSpPr>
        <xdr:cNvPr id="2" name="正方形/長方形 1"/>
        <xdr:cNvSpPr/>
      </xdr:nvSpPr>
      <xdr:spPr>
        <a:xfrm>
          <a:off x="3000375" y="142876"/>
          <a:ext cx="2838449" cy="32385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85726</xdr:colOff>
      <xdr:row>0</xdr:row>
      <xdr:rowOff>95250</xdr:rowOff>
    </xdr:from>
    <xdr:to>
      <xdr:col>14</xdr:col>
      <xdr:colOff>542926</xdr:colOff>
      <xdr:row>11</xdr:row>
      <xdr:rowOff>133350</xdr:rowOff>
    </xdr:to>
    <xdr:sp macro="" textlink="">
      <xdr:nvSpPr>
        <xdr:cNvPr id="3" name="正方形/長方形 2"/>
        <xdr:cNvSpPr/>
      </xdr:nvSpPr>
      <xdr:spPr>
        <a:xfrm>
          <a:off x="6086476" y="95250"/>
          <a:ext cx="3886200" cy="1828800"/>
        </a:xfrm>
        <a:prstGeom prst="rect">
          <a:avLst/>
        </a:prstGeom>
        <a:solidFill>
          <a:schemeClr val="accent1">
            <a:lumMod val="50000"/>
          </a:schemeClr>
        </a:solidFill>
        <a:ln w="38100">
          <a:solidFill>
            <a:schemeClr val="accent1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★試算用としてご使用下さい。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正式な経費算出につきましては，契約担当者が作成し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提示いたします。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★右枠外ののポイント・来院回数・月数等を入力しますと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左表に反映されます。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★ピンクシートの到達報告書等はご参照用です。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こちらも本院で作成いたします。</a:t>
          </a:r>
          <a:endParaRPr kumimoji="1" lang="en-US" altLang="ja-JP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</xdr:row>
          <xdr:rowOff>28575</xdr:rowOff>
        </xdr:from>
        <xdr:to>
          <xdr:col>6</xdr:col>
          <xdr:colOff>600075</xdr:colOff>
          <xdr:row>2</xdr:row>
          <xdr:rowOff>114300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医療機器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28575</xdr:rowOff>
        </xdr:from>
        <xdr:to>
          <xdr:col>8</xdr:col>
          <xdr:colOff>561975</xdr:colOff>
          <xdr:row>2</xdr:row>
          <xdr:rowOff>114300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体外診断用医薬品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1</xdr:row>
          <xdr:rowOff>28575</xdr:rowOff>
        </xdr:from>
        <xdr:to>
          <xdr:col>5</xdr:col>
          <xdr:colOff>647700</xdr:colOff>
          <xdr:row>2</xdr:row>
          <xdr:rowOff>114300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医薬品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552450</xdr:colOff>
      <xdr:row>0</xdr:row>
      <xdr:rowOff>142876</xdr:rowOff>
    </xdr:from>
    <xdr:to>
      <xdr:col>8</xdr:col>
      <xdr:colOff>647699</xdr:colOff>
      <xdr:row>3</xdr:row>
      <xdr:rowOff>9526</xdr:rowOff>
    </xdr:to>
    <xdr:sp macro="" textlink="">
      <xdr:nvSpPr>
        <xdr:cNvPr id="5" name="正方形/長方形 4"/>
        <xdr:cNvSpPr/>
      </xdr:nvSpPr>
      <xdr:spPr>
        <a:xfrm>
          <a:off x="3000375" y="142876"/>
          <a:ext cx="2838449" cy="32385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152400</xdr:rowOff>
        </xdr:from>
        <xdr:to>
          <xdr:col>4</xdr:col>
          <xdr:colOff>609600</xdr:colOff>
          <xdr:row>18</xdr:row>
          <xdr:rowOff>47625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152400</xdr:rowOff>
        </xdr:from>
        <xdr:to>
          <xdr:col>6</xdr:col>
          <xdr:colOff>85725</xdr:colOff>
          <xdr:row>18</xdr:row>
          <xdr:rowOff>47625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76201</xdr:colOff>
          <xdr:row>17</xdr:row>
          <xdr:rowOff>152400</xdr:rowOff>
        </xdr:from>
        <xdr:to>
          <xdr:col>6</xdr:col>
          <xdr:colOff>152400</xdr:colOff>
          <xdr:row>19</xdr:row>
          <xdr:rowOff>47625</xdr:rowOff>
        </xdr:to>
        <xdr:grpSp>
          <xdr:nvGrpSpPr>
            <xdr:cNvPr id="93" name="グループ化 92"/>
            <xdr:cNvGrpSpPr/>
          </xdr:nvGrpSpPr>
          <xdr:grpSpPr>
            <a:xfrm>
              <a:off x="2524126" y="3228975"/>
              <a:ext cx="1571624" cy="276225"/>
              <a:chOff x="3219449" y="4352925"/>
              <a:chExt cx="1419226" cy="247650"/>
            </a:xfrm>
          </xdr:grpSpPr>
          <xdr:sp macro="" textlink="">
            <xdr:nvSpPr>
              <xdr:cNvPr id="7232" name="Check Box 64" hidden="1">
                <a:extLst>
                  <a:ext uri="{63B3BB69-23CF-44E3-9099-C40C66FF867C}">
                    <a14:compatExt spid="_x0000_s7232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7233" name="Check Box 65" hidden="1">
                <a:extLst>
                  <a:ext uri="{63B3BB69-23CF-44E3-9099-C40C66FF867C}">
                    <a14:compatExt spid="_x0000_s7233"/>
                  </a:ext>
                </a:extLst>
              </xdr:cNvPr>
              <xdr:cNvSpPr/>
            </xdr:nvSpPr>
            <xdr:spPr bwMode="auto">
              <a:xfrm>
                <a:off x="3829049" y="4352925"/>
                <a:ext cx="8096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76201</xdr:colOff>
          <xdr:row>18</xdr:row>
          <xdr:rowOff>142875</xdr:rowOff>
        </xdr:from>
        <xdr:to>
          <xdr:col>6</xdr:col>
          <xdr:colOff>152400</xdr:colOff>
          <xdr:row>20</xdr:row>
          <xdr:rowOff>38100</xdr:rowOff>
        </xdr:to>
        <xdr:grpSp>
          <xdr:nvGrpSpPr>
            <xdr:cNvPr id="96" name="グループ化 95"/>
            <xdr:cNvGrpSpPr/>
          </xdr:nvGrpSpPr>
          <xdr:grpSpPr>
            <a:xfrm>
              <a:off x="2524126" y="3409950"/>
              <a:ext cx="1571624" cy="276225"/>
              <a:chOff x="3219449" y="4352925"/>
              <a:chExt cx="1419226" cy="247650"/>
            </a:xfrm>
          </xdr:grpSpPr>
          <xdr:sp macro="" textlink="">
            <xdr:nvSpPr>
              <xdr:cNvPr id="7234" name="Check Box 66" hidden="1">
                <a:extLst>
                  <a:ext uri="{63B3BB69-23CF-44E3-9099-C40C66FF867C}">
                    <a14:compatExt spid="_x0000_s7234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7235" name="Check Box 67" hidden="1">
                <a:extLst>
                  <a:ext uri="{63B3BB69-23CF-44E3-9099-C40C66FF867C}">
                    <a14:compatExt spid="_x0000_s7235"/>
                  </a:ext>
                </a:extLst>
              </xdr:cNvPr>
              <xdr:cNvSpPr/>
            </xdr:nvSpPr>
            <xdr:spPr bwMode="auto">
              <a:xfrm>
                <a:off x="3829049" y="4352925"/>
                <a:ext cx="8096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76201</xdr:colOff>
          <xdr:row>19</xdr:row>
          <xdr:rowOff>142875</xdr:rowOff>
        </xdr:from>
        <xdr:to>
          <xdr:col>6</xdr:col>
          <xdr:colOff>152400</xdr:colOff>
          <xdr:row>21</xdr:row>
          <xdr:rowOff>38100</xdr:rowOff>
        </xdr:to>
        <xdr:grpSp>
          <xdr:nvGrpSpPr>
            <xdr:cNvPr id="99" name="グループ化 98"/>
            <xdr:cNvGrpSpPr/>
          </xdr:nvGrpSpPr>
          <xdr:grpSpPr>
            <a:xfrm>
              <a:off x="2524126" y="3600450"/>
              <a:ext cx="1571624" cy="276225"/>
              <a:chOff x="3219449" y="4352925"/>
              <a:chExt cx="1419226" cy="247650"/>
            </a:xfrm>
          </xdr:grpSpPr>
          <xdr:sp macro="" textlink="">
            <xdr:nvSpPr>
              <xdr:cNvPr id="7236" name="Check Box 68" hidden="1">
                <a:extLst>
                  <a:ext uri="{63B3BB69-23CF-44E3-9099-C40C66FF867C}">
                    <a14:compatExt spid="_x0000_s7236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7237" name="Check Box 69" hidden="1">
                <a:extLst>
                  <a:ext uri="{63B3BB69-23CF-44E3-9099-C40C66FF867C}">
                    <a14:compatExt spid="_x0000_s7237"/>
                  </a:ext>
                </a:extLst>
              </xdr:cNvPr>
              <xdr:cNvSpPr/>
            </xdr:nvSpPr>
            <xdr:spPr bwMode="auto">
              <a:xfrm>
                <a:off x="3829049" y="4352925"/>
                <a:ext cx="8096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76201</xdr:colOff>
          <xdr:row>20</xdr:row>
          <xdr:rowOff>152400</xdr:rowOff>
        </xdr:from>
        <xdr:to>
          <xdr:col>6</xdr:col>
          <xdr:colOff>152400</xdr:colOff>
          <xdr:row>22</xdr:row>
          <xdr:rowOff>47625</xdr:rowOff>
        </xdr:to>
        <xdr:grpSp>
          <xdr:nvGrpSpPr>
            <xdr:cNvPr id="102" name="グループ化 101"/>
            <xdr:cNvGrpSpPr/>
          </xdr:nvGrpSpPr>
          <xdr:grpSpPr>
            <a:xfrm>
              <a:off x="2524126" y="3800475"/>
              <a:ext cx="1571624" cy="276225"/>
              <a:chOff x="3219449" y="4352925"/>
              <a:chExt cx="1419226" cy="247650"/>
            </a:xfrm>
          </xdr:grpSpPr>
          <xdr:sp macro="" textlink="">
            <xdr:nvSpPr>
              <xdr:cNvPr id="7238" name="Check Box 70" hidden="1">
                <a:extLst>
                  <a:ext uri="{63B3BB69-23CF-44E3-9099-C40C66FF867C}">
                    <a14:compatExt spid="_x0000_s7238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7239" name="Check Box 71" hidden="1">
                <a:extLst>
                  <a:ext uri="{63B3BB69-23CF-44E3-9099-C40C66FF867C}">
                    <a14:compatExt spid="_x0000_s7239"/>
                  </a:ext>
                </a:extLst>
              </xdr:cNvPr>
              <xdr:cNvSpPr/>
            </xdr:nvSpPr>
            <xdr:spPr bwMode="auto">
              <a:xfrm>
                <a:off x="3829049" y="4352925"/>
                <a:ext cx="8096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76201</xdr:colOff>
          <xdr:row>21</xdr:row>
          <xdr:rowOff>152400</xdr:rowOff>
        </xdr:from>
        <xdr:to>
          <xdr:col>6</xdr:col>
          <xdr:colOff>152400</xdr:colOff>
          <xdr:row>23</xdr:row>
          <xdr:rowOff>47625</xdr:rowOff>
        </xdr:to>
        <xdr:grpSp>
          <xdr:nvGrpSpPr>
            <xdr:cNvPr id="108" name="グループ化 107"/>
            <xdr:cNvGrpSpPr/>
          </xdr:nvGrpSpPr>
          <xdr:grpSpPr>
            <a:xfrm>
              <a:off x="2524126" y="3990975"/>
              <a:ext cx="1571624" cy="276225"/>
              <a:chOff x="3219449" y="4352925"/>
              <a:chExt cx="1419226" cy="247650"/>
            </a:xfrm>
          </xdr:grpSpPr>
          <xdr:sp macro="" textlink="">
            <xdr:nvSpPr>
              <xdr:cNvPr id="7242" name="Check Box 74" hidden="1">
                <a:extLst>
                  <a:ext uri="{63B3BB69-23CF-44E3-9099-C40C66FF867C}">
                    <a14:compatExt spid="_x0000_s7242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7243" name="Check Box 75" hidden="1">
                <a:extLst>
                  <a:ext uri="{63B3BB69-23CF-44E3-9099-C40C66FF867C}">
                    <a14:compatExt spid="_x0000_s7243"/>
                  </a:ext>
                </a:extLst>
              </xdr:cNvPr>
              <xdr:cNvSpPr/>
            </xdr:nvSpPr>
            <xdr:spPr bwMode="auto">
              <a:xfrm>
                <a:off x="3829049" y="4352925"/>
                <a:ext cx="8096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76201</xdr:colOff>
          <xdr:row>22</xdr:row>
          <xdr:rowOff>152400</xdr:rowOff>
        </xdr:from>
        <xdr:to>
          <xdr:col>6</xdr:col>
          <xdr:colOff>152400</xdr:colOff>
          <xdr:row>24</xdr:row>
          <xdr:rowOff>47625</xdr:rowOff>
        </xdr:to>
        <xdr:grpSp>
          <xdr:nvGrpSpPr>
            <xdr:cNvPr id="111" name="グループ化 110"/>
            <xdr:cNvGrpSpPr/>
          </xdr:nvGrpSpPr>
          <xdr:grpSpPr>
            <a:xfrm>
              <a:off x="2524126" y="4181475"/>
              <a:ext cx="1571624" cy="276225"/>
              <a:chOff x="3219449" y="4352925"/>
              <a:chExt cx="1419226" cy="247650"/>
            </a:xfrm>
          </xdr:grpSpPr>
          <xdr:sp macro="" textlink="">
            <xdr:nvSpPr>
              <xdr:cNvPr id="7244" name="Check Box 76" hidden="1">
                <a:extLst>
                  <a:ext uri="{63B3BB69-23CF-44E3-9099-C40C66FF867C}">
                    <a14:compatExt spid="_x0000_s7244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7245" name="Check Box 77" hidden="1">
                <a:extLst>
                  <a:ext uri="{63B3BB69-23CF-44E3-9099-C40C66FF867C}">
                    <a14:compatExt spid="_x0000_s7245"/>
                  </a:ext>
                </a:extLst>
              </xdr:cNvPr>
              <xdr:cNvSpPr/>
            </xdr:nvSpPr>
            <xdr:spPr bwMode="auto">
              <a:xfrm>
                <a:off x="3829049" y="4352925"/>
                <a:ext cx="8096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76201</xdr:colOff>
          <xdr:row>23</xdr:row>
          <xdr:rowOff>152400</xdr:rowOff>
        </xdr:from>
        <xdr:to>
          <xdr:col>6</xdr:col>
          <xdr:colOff>152400</xdr:colOff>
          <xdr:row>25</xdr:row>
          <xdr:rowOff>47625</xdr:rowOff>
        </xdr:to>
        <xdr:grpSp>
          <xdr:nvGrpSpPr>
            <xdr:cNvPr id="117" name="グループ化 116"/>
            <xdr:cNvGrpSpPr/>
          </xdr:nvGrpSpPr>
          <xdr:grpSpPr>
            <a:xfrm>
              <a:off x="2524126" y="4371975"/>
              <a:ext cx="1571624" cy="276225"/>
              <a:chOff x="3219449" y="4352925"/>
              <a:chExt cx="1419226" cy="247650"/>
            </a:xfrm>
          </xdr:grpSpPr>
          <xdr:sp macro="" textlink="">
            <xdr:nvSpPr>
              <xdr:cNvPr id="7248" name="Check Box 80" hidden="1">
                <a:extLst>
                  <a:ext uri="{63B3BB69-23CF-44E3-9099-C40C66FF867C}">
                    <a14:compatExt spid="_x0000_s7248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7249" name="Check Box 81" hidden="1">
                <a:extLst>
                  <a:ext uri="{63B3BB69-23CF-44E3-9099-C40C66FF867C}">
                    <a14:compatExt spid="_x0000_s7249"/>
                  </a:ext>
                </a:extLst>
              </xdr:cNvPr>
              <xdr:cNvSpPr/>
            </xdr:nvSpPr>
            <xdr:spPr bwMode="auto">
              <a:xfrm>
                <a:off x="3829049" y="4352925"/>
                <a:ext cx="8096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76201</xdr:colOff>
          <xdr:row>24</xdr:row>
          <xdr:rowOff>142875</xdr:rowOff>
        </xdr:from>
        <xdr:to>
          <xdr:col>6</xdr:col>
          <xdr:colOff>152400</xdr:colOff>
          <xdr:row>26</xdr:row>
          <xdr:rowOff>38100</xdr:rowOff>
        </xdr:to>
        <xdr:grpSp>
          <xdr:nvGrpSpPr>
            <xdr:cNvPr id="120" name="グループ化 119"/>
            <xdr:cNvGrpSpPr/>
          </xdr:nvGrpSpPr>
          <xdr:grpSpPr>
            <a:xfrm>
              <a:off x="2524126" y="4552950"/>
              <a:ext cx="1571624" cy="276225"/>
              <a:chOff x="3219449" y="4352925"/>
              <a:chExt cx="1419226" cy="247650"/>
            </a:xfrm>
          </xdr:grpSpPr>
          <xdr:sp macro="" textlink="">
            <xdr:nvSpPr>
              <xdr:cNvPr id="7250" name="Check Box 82" hidden="1">
                <a:extLst>
                  <a:ext uri="{63B3BB69-23CF-44E3-9099-C40C66FF867C}">
                    <a14:compatExt spid="_x0000_s7250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7251" name="Check Box 83" hidden="1">
                <a:extLst>
                  <a:ext uri="{63B3BB69-23CF-44E3-9099-C40C66FF867C}">
                    <a14:compatExt spid="_x0000_s7251"/>
                  </a:ext>
                </a:extLst>
              </xdr:cNvPr>
              <xdr:cNvSpPr/>
            </xdr:nvSpPr>
            <xdr:spPr bwMode="auto">
              <a:xfrm>
                <a:off x="3829049" y="4352925"/>
                <a:ext cx="8096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25</xdr:row>
          <xdr:rowOff>171450</xdr:rowOff>
        </xdr:from>
        <xdr:to>
          <xdr:col>6</xdr:col>
          <xdr:colOff>152400</xdr:colOff>
          <xdr:row>27</xdr:row>
          <xdr:rowOff>9525</xdr:rowOff>
        </xdr:to>
        <xdr:grpSp>
          <xdr:nvGrpSpPr>
            <xdr:cNvPr id="123" name="グループ化 122"/>
            <xdr:cNvGrpSpPr/>
          </xdr:nvGrpSpPr>
          <xdr:grpSpPr>
            <a:xfrm>
              <a:off x="2524125" y="4772025"/>
              <a:ext cx="1571625" cy="219075"/>
              <a:chOff x="3219450" y="4352925"/>
              <a:chExt cx="1419228" cy="247650"/>
            </a:xfrm>
          </xdr:grpSpPr>
          <xdr:sp macro="" textlink="">
            <xdr:nvSpPr>
              <xdr:cNvPr id="7252" name="Check Box 84" hidden="1">
                <a:extLst>
                  <a:ext uri="{63B3BB69-23CF-44E3-9099-C40C66FF867C}">
                    <a14:compatExt spid="_x0000_s7252"/>
                  </a:ext>
                </a:extLst>
              </xdr:cNvPr>
              <xdr:cNvSpPr/>
            </xdr:nvSpPr>
            <xdr:spPr bwMode="auto">
              <a:xfrm>
                <a:off x="3219450" y="4352925"/>
                <a:ext cx="5238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7253" name="Check Box 85" hidden="1">
                <a:extLst>
                  <a:ext uri="{63B3BB69-23CF-44E3-9099-C40C66FF867C}">
                    <a14:compatExt spid="_x0000_s7253"/>
                  </a:ext>
                </a:extLst>
              </xdr:cNvPr>
              <xdr:cNvSpPr/>
            </xdr:nvSpPr>
            <xdr:spPr bwMode="auto">
              <a:xfrm>
                <a:off x="3829052" y="4352925"/>
                <a:ext cx="80962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</xdr:row>
          <xdr:rowOff>19050</xdr:rowOff>
        </xdr:from>
        <xdr:to>
          <xdr:col>6</xdr:col>
          <xdr:colOff>676275</xdr:colOff>
          <xdr:row>2</xdr:row>
          <xdr:rowOff>104775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医療機器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19050</xdr:rowOff>
        </xdr:from>
        <xdr:to>
          <xdr:col>8</xdr:col>
          <xdr:colOff>561975</xdr:colOff>
          <xdr:row>2</xdr:row>
          <xdr:rowOff>104775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体外診断用医薬品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1</xdr:row>
          <xdr:rowOff>19050</xdr:rowOff>
        </xdr:from>
        <xdr:to>
          <xdr:col>5</xdr:col>
          <xdr:colOff>647700</xdr:colOff>
          <xdr:row>2</xdr:row>
          <xdr:rowOff>104775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医薬品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552450</xdr:colOff>
      <xdr:row>0</xdr:row>
      <xdr:rowOff>142876</xdr:rowOff>
    </xdr:from>
    <xdr:to>
      <xdr:col>8</xdr:col>
      <xdr:colOff>647699</xdr:colOff>
      <xdr:row>2</xdr:row>
      <xdr:rowOff>133350</xdr:rowOff>
    </xdr:to>
    <xdr:sp macro="" textlink="">
      <xdr:nvSpPr>
        <xdr:cNvPr id="5" name="正方形/長方形 4"/>
        <xdr:cNvSpPr/>
      </xdr:nvSpPr>
      <xdr:spPr>
        <a:xfrm>
          <a:off x="3000375" y="142876"/>
          <a:ext cx="2962274" cy="29527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14</xdr:row>
          <xdr:rowOff>171450</xdr:rowOff>
        </xdr:from>
        <xdr:to>
          <xdr:col>7</xdr:col>
          <xdr:colOff>133350</xdr:colOff>
          <xdr:row>16</xdr:row>
          <xdr:rowOff>19050</xdr:rowOff>
        </xdr:to>
        <xdr:grpSp>
          <xdr:nvGrpSpPr>
            <xdr:cNvPr id="6" name="グループ化 5"/>
            <xdr:cNvGrpSpPr/>
          </xdr:nvGrpSpPr>
          <xdr:grpSpPr>
            <a:xfrm>
              <a:off x="3219450" y="2524125"/>
              <a:ext cx="1543050" cy="228600"/>
              <a:chOff x="3219449" y="4352925"/>
              <a:chExt cx="1419226" cy="247650"/>
            </a:xfrm>
          </xdr:grpSpPr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3829050" y="4352925"/>
                <a:ext cx="8096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16</xdr:row>
          <xdr:rowOff>171450</xdr:rowOff>
        </xdr:from>
        <xdr:to>
          <xdr:col>7</xdr:col>
          <xdr:colOff>133350</xdr:colOff>
          <xdr:row>18</xdr:row>
          <xdr:rowOff>19050</xdr:rowOff>
        </xdr:to>
        <xdr:grpSp>
          <xdr:nvGrpSpPr>
            <xdr:cNvPr id="9" name="グループ化 8"/>
            <xdr:cNvGrpSpPr/>
          </xdr:nvGrpSpPr>
          <xdr:grpSpPr>
            <a:xfrm>
              <a:off x="3219450" y="2905125"/>
              <a:ext cx="1543050" cy="228600"/>
              <a:chOff x="3219449" y="4352925"/>
              <a:chExt cx="1419226" cy="247650"/>
            </a:xfrm>
          </xdr:grpSpPr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3829050" y="4352925"/>
                <a:ext cx="8096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18</xdr:row>
          <xdr:rowOff>104775</xdr:rowOff>
        </xdr:from>
        <xdr:to>
          <xdr:col>7</xdr:col>
          <xdr:colOff>133350</xdr:colOff>
          <xdr:row>20</xdr:row>
          <xdr:rowOff>57150</xdr:rowOff>
        </xdr:to>
        <xdr:grpSp>
          <xdr:nvGrpSpPr>
            <xdr:cNvPr id="12" name="グループ化 11"/>
            <xdr:cNvGrpSpPr/>
          </xdr:nvGrpSpPr>
          <xdr:grpSpPr>
            <a:xfrm>
              <a:off x="3219450" y="3219450"/>
              <a:ext cx="1543050" cy="333375"/>
              <a:chOff x="3219449" y="4352925"/>
              <a:chExt cx="1419226" cy="247650"/>
            </a:xfrm>
          </xdr:grpSpPr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 bwMode="auto">
              <a:xfrm>
                <a:off x="3829050" y="4352925"/>
                <a:ext cx="8096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17</xdr:row>
          <xdr:rowOff>171450</xdr:rowOff>
        </xdr:from>
        <xdr:to>
          <xdr:col>7</xdr:col>
          <xdr:colOff>133350</xdr:colOff>
          <xdr:row>19</xdr:row>
          <xdr:rowOff>19050</xdr:rowOff>
        </xdr:to>
        <xdr:grpSp>
          <xdr:nvGrpSpPr>
            <xdr:cNvPr id="15" name="グループ化 14"/>
            <xdr:cNvGrpSpPr/>
          </xdr:nvGrpSpPr>
          <xdr:grpSpPr>
            <a:xfrm>
              <a:off x="3219450" y="3095625"/>
              <a:ext cx="1543050" cy="228600"/>
              <a:chOff x="3219449" y="4352925"/>
              <a:chExt cx="1419226" cy="247650"/>
            </a:xfrm>
          </xdr:grpSpPr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 bwMode="auto">
              <a:xfrm>
                <a:off x="3829050" y="4352925"/>
                <a:ext cx="8096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15</xdr:row>
          <xdr:rowOff>171450</xdr:rowOff>
        </xdr:from>
        <xdr:to>
          <xdr:col>7</xdr:col>
          <xdr:colOff>133350</xdr:colOff>
          <xdr:row>17</xdr:row>
          <xdr:rowOff>19050</xdr:rowOff>
        </xdr:to>
        <xdr:grpSp>
          <xdr:nvGrpSpPr>
            <xdr:cNvPr id="18" name="グループ化 17"/>
            <xdr:cNvGrpSpPr/>
          </xdr:nvGrpSpPr>
          <xdr:grpSpPr>
            <a:xfrm>
              <a:off x="3219450" y="2714625"/>
              <a:ext cx="1543050" cy="228600"/>
              <a:chOff x="3219449" y="4352925"/>
              <a:chExt cx="1419226" cy="247650"/>
            </a:xfrm>
          </xdr:grpSpPr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 bwMode="auto">
              <a:xfrm>
                <a:off x="3219449" y="4352925"/>
                <a:ext cx="5238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対象</a:t>
                </a:r>
              </a:p>
            </xdr:txBody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 bwMode="auto">
              <a:xfrm>
                <a:off x="3829050" y="4352925"/>
                <a:ext cx="8096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請求済み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ユーザー定義 1">
      <a:dk1>
        <a:sysClr val="windowText" lastClr="000000"/>
      </a:dk1>
      <a:lt1>
        <a:sysClr val="window" lastClr="FFFFFF"/>
      </a:lt1>
      <a:dk2>
        <a:srgbClr val="33CC33"/>
      </a:dk2>
      <a:lt2>
        <a:srgbClr val="CCFF66"/>
      </a:lt2>
      <a:accent1>
        <a:srgbClr val="FFCCFF"/>
      </a:accent1>
      <a:accent2>
        <a:srgbClr val="FFCC00"/>
      </a:accent2>
      <a:accent3>
        <a:srgbClr val="FFFF66"/>
      </a:accent3>
      <a:accent4>
        <a:srgbClr val="00B0F0"/>
      </a:accent4>
      <a:accent5>
        <a:srgbClr val="FF0000"/>
      </a:accent5>
      <a:accent6>
        <a:srgbClr val="7030A0"/>
      </a:accent6>
      <a:hlink>
        <a:srgbClr val="FF0000"/>
      </a:hlink>
      <a:folHlink>
        <a:srgbClr val="66CCF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26" Type="http://schemas.openxmlformats.org/officeDocument/2006/relationships/ctrlProp" Target="../ctrlProps/ctrlProp2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1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24" Type="http://schemas.openxmlformats.org/officeDocument/2006/relationships/ctrlProp" Target="../ctrlProps/ctrlProp24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O59"/>
  <sheetViews>
    <sheetView tabSelected="1" view="pageBreakPreview" zoomScaleNormal="100" zoomScaleSheetLayoutView="100" workbookViewId="0">
      <selection activeCell="B33" sqref="B33:F33"/>
    </sheetView>
  </sheetViews>
  <sheetFormatPr defaultRowHeight="12" x14ac:dyDescent="0.15"/>
  <cols>
    <col min="1" max="1" width="5.125" style="1" customWidth="1"/>
    <col min="2" max="6" width="9" style="1"/>
    <col min="7" max="7" width="10.625" style="15" customWidth="1"/>
    <col min="8" max="16384" width="9" style="1"/>
  </cols>
  <sheetData>
    <row r="1" spans="1:11" x14ac:dyDescent="0.15">
      <c r="A1" s="88" t="s">
        <v>48</v>
      </c>
      <c r="B1" s="89"/>
      <c r="C1" s="90"/>
      <c r="D1" s="91"/>
    </row>
    <row r="5" spans="1:11" x14ac:dyDescent="0.15">
      <c r="H5" s="26" t="s">
        <v>81</v>
      </c>
      <c r="I5" s="78">
        <v>9999</v>
      </c>
    </row>
    <row r="6" spans="1:11" ht="14.25" x14ac:dyDescent="0.15">
      <c r="A6" s="102" t="s">
        <v>58</v>
      </c>
      <c r="B6" s="102"/>
      <c r="C6" s="102"/>
      <c r="D6" s="102"/>
      <c r="E6" s="102"/>
      <c r="F6" s="102"/>
      <c r="G6" s="102"/>
      <c r="H6" s="102"/>
      <c r="I6" s="102"/>
    </row>
    <row r="7" spans="1:11" ht="6.75" customHeight="1" x14ac:dyDescent="0.15"/>
    <row r="8" spans="1:11" s="9" customFormat="1" x14ac:dyDescent="0.15">
      <c r="A8" s="92" t="s">
        <v>2</v>
      </c>
      <c r="B8" s="132"/>
      <c r="C8" s="103" t="s">
        <v>80</v>
      </c>
      <c r="D8" s="104"/>
      <c r="E8" s="104"/>
      <c r="F8" s="104"/>
      <c r="G8" s="104"/>
      <c r="H8" s="104"/>
      <c r="I8" s="105"/>
    </row>
    <row r="9" spans="1:11" s="9" customFormat="1" x14ac:dyDescent="0.15">
      <c r="A9" s="133" t="s">
        <v>1</v>
      </c>
      <c r="B9" s="134"/>
      <c r="C9" s="106" t="s">
        <v>86</v>
      </c>
      <c r="D9" s="107"/>
      <c r="E9" s="107"/>
      <c r="F9" s="107"/>
      <c r="G9" s="107"/>
      <c r="H9" s="107"/>
      <c r="I9" s="108"/>
    </row>
    <row r="10" spans="1:11" s="9" customFormat="1" x14ac:dyDescent="0.15">
      <c r="A10" s="135"/>
      <c r="B10" s="136"/>
      <c r="C10" s="109"/>
      <c r="D10" s="110"/>
      <c r="E10" s="110"/>
      <c r="F10" s="110"/>
      <c r="G10" s="110"/>
      <c r="H10" s="110"/>
      <c r="I10" s="111"/>
    </row>
    <row r="11" spans="1:11" s="9" customFormat="1" ht="24" customHeight="1" x14ac:dyDescent="0.15">
      <c r="A11" s="137"/>
      <c r="B11" s="138"/>
      <c r="C11" s="112"/>
      <c r="D11" s="113"/>
      <c r="E11" s="113"/>
      <c r="F11" s="113"/>
      <c r="G11" s="113"/>
      <c r="H11" s="113"/>
      <c r="I11" s="114"/>
      <c r="K11" s="18"/>
    </row>
    <row r="12" spans="1:11" s="9" customFormat="1" x14ac:dyDescent="0.15">
      <c r="A12" s="92" t="s">
        <v>0</v>
      </c>
      <c r="B12" s="132"/>
      <c r="C12" s="103" t="s">
        <v>80</v>
      </c>
      <c r="D12" s="104"/>
      <c r="E12" s="105"/>
      <c r="F12" s="92" t="s">
        <v>61</v>
      </c>
      <c r="G12" s="132"/>
      <c r="H12" s="14">
        <v>999</v>
      </c>
      <c r="I12" s="40" t="s">
        <v>62</v>
      </c>
    </row>
    <row r="13" spans="1:11" s="9" customFormat="1" x14ac:dyDescent="0.15">
      <c r="A13" s="92" t="s">
        <v>82</v>
      </c>
      <c r="B13" s="93"/>
      <c r="C13" s="94" t="s">
        <v>83</v>
      </c>
      <c r="D13" s="95"/>
      <c r="E13" s="90">
        <v>42461</v>
      </c>
      <c r="F13" s="91"/>
      <c r="G13" s="80" t="s">
        <v>84</v>
      </c>
      <c r="H13" s="96">
        <v>42461</v>
      </c>
      <c r="I13" s="91"/>
    </row>
    <row r="14" spans="1:11" ht="9" customHeight="1" x14ac:dyDescent="0.15">
      <c r="A14" s="3"/>
      <c r="B14" s="4"/>
      <c r="C14" s="4"/>
      <c r="D14" s="4"/>
      <c r="E14" s="4"/>
      <c r="F14" s="4"/>
      <c r="G14" s="16"/>
      <c r="H14" s="4"/>
      <c r="I14" s="4"/>
    </row>
    <row r="15" spans="1:11" x14ac:dyDescent="0.15">
      <c r="A15" s="26" t="s">
        <v>3</v>
      </c>
    </row>
    <row r="16" spans="1:11" ht="18" customHeight="1" x14ac:dyDescent="0.15">
      <c r="A16" s="1" t="s">
        <v>31</v>
      </c>
      <c r="C16" s="79"/>
      <c r="I16" s="2" t="s">
        <v>16</v>
      </c>
    </row>
    <row r="17" spans="1:15" s="17" customFormat="1" ht="15" customHeight="1" x14ac:dyDescent="0.15">
      <c r="A17" s="5" t="s">
        <v>26</v>
      </c>
      <c r="B17" s="118" t="s">
        <v>29</v>
      </c>
      <c r="C17" s="118"/>
      <c r="D17" s="94" t="s">
        <v>6</v>
      </c>
      <c r="E17" s="95"/>
      <c r="F17" s="119"/>
      <c r="G17" s="19" t="s">
        <v>15</v>
      </c>
      <c r="H17" s="118" t="s">
        <v>8</v>
      </c>
      <c r="I17" s="118"/>
    </row>
    <row r="18" spans="1:15" ht="15" customHeight="1" x14ac:dyDescent="0.15">
      <c r="A18" s="120" t="s">
        <v>23</v>
      </c>
      <c r="B18" s="121" t="s">
        <v>4</v>
      </c>
      <c r="C18" s="121"/>
      <c r="D18" s="117" t="s">
        <v>5</v>
      </c>
      <c r="E18" s="117"/>
      <c r="F18" s="117"/>
      <c r="G18" s="20">
        <v>150000</v>
      </c>
      <c r="H18" s="122"/>
      <c r="I18" s="122"/>
    </row>
    <row r="19" spans="1:15" ht="15" customHeight="1" x14ac:dyDescent="0.15">
      <c r="A19" s="120"/>
      <c r="B19" s="121" t="s">
        <v>9</v>
      </c>
      <c r="C19" s="121"/>
      <c r="D19" s="117" t="s">
        <v>10</v>
      </c>
      <c r="E19" s="117"/>
      <c r="F19" s="117"/>
      <c r="G19" s="20">
        <v>100000</v>
      </c>
      <c r="H19" s="122"/>
      <c r="I19" s="122"/>
    </row>
    <row r="20" spans="1:15" ht="15" customHeight="1" x14ac:dyDescent="0.15">
      <c r="A20" s="120"/>
      <c r="B20" s="121" t="s">
        <v>11</v>
      </c>
      <c r="C20" s="121"/>
      <c r="D20" s="129"/>
      <c r="E20" s="130"/>
      <c r="F20" s="131"/>
      <c r="G20" s="20"/>
      <c r="H20" s="122" t="s">
        <v>12</v>
      </c>
      <c r="I20" s="122"/>
      <c r="L20" s="97" t="s">
        <v>51</v>
      </c>
    </row>
    <row r="21" spans="1:15" ht="15" customHeight="1" x14ac:dyDescent="0.15">
      <c r="A21" s="120"/>
      <c r="B21" s="121" t="s">
        <v>13</v>
      </c>
      <c r="C21" s="121"/>
      <c r="D21" s="123" t="s">
        <v>14</v>
      </c>
      <c r="E21" s="124"/>
      <c r="F21" s="125"/>
      <c r="G21" s="20">
        <v>20000</v>
      </c>
      <c r="H21" s="122"/>
      <c r="I21" s="122"/>
      <c r="L21" s="98"/>
    </row>
    <row r="22" spans="1:15" ht="15" customHeight="1" x14ac:dyDescent="0.15">
      <c r="A22" s="120"/>
      <c r="B22" s="121" t="s">
        <v>17</v>
      </c>
      <c r="C22" s="121"/>
      <c r="D22" s="123" t="s">
        <v>18</v>
      </c>
      <c r="E22" s="124"/>
      <c r="F22" s="125"/>
      <c r="G22" s="20">
        <f>+N23</f>
        <v>0</v>
      </c>
      <c r="H22" s="122" t="s">
        <v>19</v>
      </c>
      <c r="I22" s="122"/>
      <c r="K22" s="8" t="s">
        <v>49</v>
      </c>
      <c r="L22" s="99"/>
      <c r="M22" s="7" t="s">
        <v>50</v>
      </c>
      <c r="N22" s="6" t="s">
        <v>7</v>
      </c>
    </row>
    <row r="23" spans="1:15" ht="15" customHeight="1" x14ac:dyDescent="0.15">
      <c r="A23" s="120"/>
      <c r="B23" s="121" t="s">
        <v>20</v>
      </c>
      <c r="C23" s="121"/>
      <c r="D23" s="123" t="s">
        <v>21</v>
      </c>
      <c r="E23" s="124"/>
      <c r="F23" s="125"/>
      <c r="G23" s="20">
        <f>+(G18+G19+G20+G21+G22)*0.2</f>
        <v>54000</v>
      </c>
      <c r="H23" s="128"/>
      <c r="I23" s="128"/>
      <c r="K23" s="33">
        <v>1000</v>
      </c>
      <c r="L23" s="34">
        <v>0</v>
      </c>
      <c r="M23" s="34">
        <v>0</v>
      </c>
      <c r="N23" s="36">
        <f>+K23*L23*M23</f>
        <v>0</v>
      </c>
      <c r="O23" s="1" t="s">
        <v>52</v>
      </c>
    </row>
    <row r="24" spans="1:15" ht="15" customHeight="1" x14ac:dyDescent="0.15">
      <c r="A24" s="120"/>
      <c r="B24" s="103" t="s">
        <v>22</v>
      </c>
      <c r="C24" s="104"/>
      <c r="D24" s="104"/>
      <c r="E24" s="104"/>
      <c r="F24" s="105"/>
      <c r="G24" s="20">
        <f>SUM(G18:G23)</f>
        <v>324000</v>
      </c>
      <c r="H24" s="122"/>
      <c r="I24" s="122"/>
    </row>
    <row r="25" spans="1:15" ht="49.5" x14ac:dyDescent="0.15">
      <c r="A25" s="21" t="s">
        <v>25</v>
      </c>
      <c r="B25" s="116" t="s">
        <v>24</v>
      </c>
      <c r="C25" s="116"/>
      <c r="D25" s="117" t="s">
        <v>27</v>
      </c>
      <c r="E25" s="117"/>
      <c r="F25" s="117"/>
      <c r="G25" s="22">
        <f>+G24*0.3</f>
        <v>97200</v>
      </c>
      <c r="H25" s="127"/>
      <c r="I25" s="127"/>
    </row>
    <row r="26" spans="1:15" ht="15" customHeight="1" x14ac:dyDescent="0.15">
      <c r="A26" s="100" t="s">
        <v>28</v>
      </c>
      <c r="B26" s="100"/>
      <c r="C26" s="100"/>
      <c r="D26" s="100"/>
      <c r="E26" s="100"/>
      <c r="F26" s="100"/>
      <c r="G26" s="23">
        <f>+G24+G25</f>
        <v>421200</v>
      </c>
      <c r="H26" s="127"/>
      <c r="I26" s="127"/>
    </row>
    <row r="27" spans="1:15" ht="18" customHeight="1" x14ac:dyDescent="0.15">
      <c r="A27" s="1" t="s">
        <v>30</v>
      </c>
      <c r="I27" s="2" t="s">
        <v>16</v>
      </c>
    </row>
    <row r="28" spans="1:15" s="17" customFormat="1" ht="15" customHeight="1" x14ac:dyDescent="0.15">
      <c r="A28" s="5" t="s">
        <v>26</v>
      </c>
      <c r="B28" s="118" t="s">
        <v>29</v>
      </c>
      <c r="C28" s="118"/>
      <c r="D28" s="94" t="s">
        <v>6</v>
      </c>
      <c r="E28" s="95"/>
      <c r="F28" s="119"/>
      <c r="G28" s="19" t="s">
        <v>15</v>
      </c>
      <c r="H28" s="118" t="s">
        <v>8</v>
      </c>
      <c r="I28" s="118"/>
      <c r="K28" s="8" t="s">
        <v>49</v>
      </c>
      <c r="L28" s="7" t="s">
        <v>55</v>
      </c>
      <c r="M28" s="6" t="s">
        <v>7</v>
      </c>
    </row>
    <row r="29" spans="1:15" ht="15" customHeight="1" x14ac:dyDescent="0.15">
      <c r="A29" s="120" t="s">
        <v>23</v>
      </c>
      <c r="B29" s="121" t="s">
        <v>4</v>
      </c>
      <c r="C29" s="121"/>
      <c r="D29" s="117" t="s">
        <v>54</v>
      </c>
      <c r="E29" s="117"/>
      <c r="F29" s="117"/>
      <c r="G29" s="20">
        <f>+M29</f>
        <v>0</v>
      </c>
      <c r="H29" s="122"/>
      <c r="I29" s="122"/>
      <c r="K29" s="27">
        <v>10000</v>
      </c>
      <c r="L29" s="28">
        <v>0</v>
      </c>
      <c r="M29" s="37">
        <f>+K29*L29</f>
        <v>0</v>
      </c>
      <c r="N29" s="1" t="s">
        <v>56</v>
      </c>
    </row>
    <row r="30" spans="1:15" ht="15" customHeight="1" x14ac:dyDescent="0.15">
      <c r="A30" s="120"/>
      <c r="B30" s="121" t="s">
        <v>11</v>
      </c>
      <c r="C30" s="121"/>
      <c r="D30" s="129"/>
      <c r="E30" s="130"/>
      <c r="F30" s="131"/>
      <c r="G30" s="20"/>
      <c r="H30" s="122" t="s">
        <v>12</v>
      </c>
      <c r="I30" s="122"/>
      <c r="K30" s="29"/>
      <c r="L30" s="30"/>
      <c r="M30" s="38"/>
    </row>
    <row r="31" spans="1:15" ht="15" customHeight="1" x14ac:dyDescent="0.15">
      <c r="A31" s="120"/>
      <c r="B31" s="121" t="s">
        <v>13</v>
      </c>
      <c r="C31" s="121"/>
      <c r="D31" s="123" t="s">
        <v>14</v>
      </c>
      <c r="E31" s="124"/>
      <c r="F31" s="125"/>
      <c r="G31" s="20">
        <f>+M31</f>
        <v>0</v>
      </c>
      <c r="H31" s="122"/>
      <c r="I31" s="122"/>
      <c r="K31" s="31">
        <v>20000</v>
      </c>
      <c r="L31" s="32">
        <v>0</v>
      </c>
      <c r="M31" s="39">
        <f>+K31*L31</f>
        <v>0</v>
      </c>
      <c r="N31" s="1" t="s">
        <v>57</v>
      </c>
    </row>
    <row r="32" spans="1:15" ht="15" customHeight="1" x14ac:dyDescent="0.15">
      <c r="A32" s="120"/>
      <c r="B32" s="121" t="s">
        <v>20</v>
      </c>
      <c r="C32" s="121"/>
      <c r="D32" s="123" t="s">
        <v>32</v>
      </c>
      <c r="E32" s="124"/>
      <c r="F32" s="125"/>
      <c r="G32" s="20">
        <f>+(G29+G30+G31)*0.2</f>
        <v>0</v>
      </c>
      <c r="H32" s="128"/>
      <c r="I32" s="128"/>
    </row>
    <row r="33" spans="1:15" ht="15" customHeight="1" x14ac:dyDescent="0.15">
      <c r="A33" s="120"/>
      <c r="B33" s="103" t="s">
        <v>22</v>
      </c>
      <c r="C33" s="104"/>
      <c r="D33" s="104"/>
      <c r="E33" s="104"/>
      <c r="F33" s="105"/>
      <c r="G33" s="20">
        <f>SUM(G29:G32)</f>
        <v>0</v>
      </c>
      <c r="H33" s="122"/>
      <c r="I33" s="122"/>
    </row>
    <row r="34" spans="1:15" ht="49.5" x14ac:dyDescent="0.15">
      <c r="A34" s="21" t="s">
        <v>25</v>
      </c>
      <c r="B34" s="116" t="s">
        <v>24</v>
      </c>
      <c r="C34" s="116"/>
      <c r="D34" s="117" t="s">
        <v>27</v>
      </c>
      <c r="E34" s="117"/>
      <c r="F34" s="117"/>
      <c r="G34" s="22">
        <f>+G33*0.3</f>
        <v>0</v>
      </c>
      <c r="H34" s="127"/>
      <c r="I34" s="127"/>
    </row>
    <row r="35" spans="1:15" ht="15" customHeight="1" x14ac:dyDescent="0.15">
      <c r="A35" s="100" t="s">
        <v>28</v>
      </c>
      <c r="B35" s="100"/>
      <c r="C35" s="100"/>
      <c r="D35" s="100"/>
      <c r="E35" s="100"/>
      <c r="F35" s="100"/>
      <c r="G35" s="23">
        <f>+G33+G34</f>
        <v>0</v>
      </c>
      <c r="H35" s="127"/>
      <c r="I35" s="127"/>
    </row>
    <row r="36" spans="1:15" ht="5.25" customHeight="1" x14ac:dyDescent="0.15">
      <c r="A36" s="24"/>
      <c r="B36" s="24"/>
      <c r="C36" s="24"/>
      <c r="D36" s="24"/>
      <c r="E36" s="24"/>
      <c r="F36" s="24"/>
      <c r="G36" s="25"/>
      <c r="H36" s="4"/>
      <c r="I36" s="4"/>
    </row>
    <row r="37" spans="1:15" ht="18" customHeight="1" x14ac:dyDescent="0.15">
      <c r="A37" s="26" t="s">
        <v>33</v>
      </c>
      <c r="I37" s="2" t="s">
        <v>16</v>
      </c>
      <c r="L37" s="97" t="s">
        <v>51</v>
      </c>
    </row>
    <row r="38" spans="1:15" ht="6.2" customHeight="1" x14ac:dyDescent="0.15">
      <c r="I38" s="2"/>
      <c r="L38" s="98"/>
    </row>
    <row r="39" spans="1:15" s="17" customFormat="1" ht="15" customHeight="1" x14ac:dyDescent="0.15">
      <c r="A39" s="5" t="s">
        <v>26</v>
      </c>
      <c r="B39" s="118" t="s">
        <v>29</v>
      </c>
      <c r="C39" s="118"/>
      <c r="D39" s="94" t="s">
        <v>6</v>
      </c>
      <c r="E39" s="95"/>
      <c r="F39" s="119"/>
      <c r="G39" s="19" t="s">
        <v>15</v>
      </c>
      <c r="H39" s="118" t="s">
        <v>8</v>
      </c>
      <c r="I39" s="118"/>
      <c r="K39" s="8" t="s">
        <v>49</v>
      </c>
      <c r="L39" s="99"/>
      <c r="M39" s="7" t="s">
        <v>50</v>
      </c>
      <c r="N39" s="6" t="s">
        <v>7</v>
      </c>
    </row>
    <row r="40" spans="1:15" ht="15" customHeight="1" x14ac:dyDescent="0.15">
      <c r="A40" s="120" t="s">
        <v>23</v>
      </c>
      <c r="B40" s="121" t="s">
        <v>34</v>
      </c>
      <c r="C40" s="121"/>
      <c r="D40" s="117" t="s">
        <v>35</v>
      </c>
      <c r="E40" s="117"/>
      <c r="F40" s="117"/>
      <c r="G40" s="20">
        <f>+N40</f>
        <v>0</v>
      </c>
      <c r="H40" s="122"/>
      <c r="I40" s="122"/>
      <c r="K40" s="27">
        <v>6000</v>
      </c>
      <c r="L40" s="28">
        <v>0</v>
      </c>
      <c r="M40" s="28">
        <v>0</v>
      </c>
      <c r="N40" s="37">
        <f>+K40*L40*M40</f>
        <v>0</v>
      </c>
      <c r="O40" s="1" t="s">
        <v>53</v>
      </c>
    </row>
    <row r="41" spans="1:15" ht="15" customHeight="1" x14ac:dyDescent="0.15">
      <c r="A41" s="120"/>
      <c r="B41" s="121" t="s">
        <v>36</v>
      </c>
      <c r="C41" s="121"/>
      <c r="D41" s="117" t="s">
        <v>37</v>
      </c>
      <c r="E41" s="117"/>
      <c r="F41" s="117"/>
      <c r="G41" s="20">
        <f>+N41</f>
        <v>0</v>
      </c>
      <c r="H41" s="122"/>
      <c r="I41" s="122"/>
      <c r="K41" s="27">
        <v>7000</v>
      </c>
      <c r="L41" s="28">
        <v>0</v>
      </c>
      <c r="M41" s="28">
        <v>0</v>
      </c>
      <c r="N41" s="37">
        <f>+K41*L41*M41</f>
        <v>0</v>
      </c>
    </row>
    <row r="42" spans="1:15" ht="15" customHeight="1" x14ac:dyDescent="0.15">
      <c r="A42" s="120"/>
      <c r="B42" s="121" t="s">
        <v>38</v>
      </c>
      <c r="C42" s="121"/>
      <c r="D42" s="117" t="s">
        <v>35</v>
      </c>
      <c r="E42" s="117"/>
      <c r="F42" s="117"/>
      <c r="G42" s="20">
        <f>+N42</f>
        <v>0</v>
      </c>
      <c r="H42" s="122"/>
      <c r="I42" s="122"/>
      <c r="K42" s="27">
        <v>6000</v>
      </c>
      <c r="L42" s="28">
        <v>0</v>
      </c>
      <c r="M42" s="28">
        <v>0</v>
      </c>
      <c r="N42" s="37">
        <f>+K42*L42*M42</f>
        <v>0</v>
      </c>
      <c r="O42" s="1" t="s">
        <v>53</v>
      </c>
    </row>
    <row r="43" spans="1:15" ht="15" customHeight="1" x14ac:dyDescent="0.15">
      <c r="A43" s="120"/>
      <c r="B43" s="121" t="s">
        <v>39</v>
      </c>
      <c r="C43" s="121"/>
      <c r="D43" s="123" t="s">
        <v>40</v>
      </c>
      <c r="E43" s="124"/>
      <c r="F43" s="125"/>
      <c r="G43" s="20">
        <f>+N43</f>
        <v>0</v>
      </c>
      <c r="H43" s="122"/>
      <c r="I43" s="122"/>
      <c r="K43" s="27">
        <v>1000</v>
      </c>
      <c r="L43" s="28">
        <v>0</v>
      </c>
      <c r="M43" s="28">
        <v>0</v>
      </c>
      <c r="N43" s="37">
        <f>+K43*L43*M43</f>
        <v>0</v>
      </c>
      <c r="O43" s="1" t="s">
        <v>52</v>
      </c>
    </row>
    <row r="44" spans="1:15" ht="15" customHeight="1" x14ac:dyDescent="0.15">
      <c r="A44" s="120"/>
      <c r="B44" s="121" t="s">
        <v>41</v>
      </c>
      <c r="C44" s="121"/>
      <c r="D44" s="123" t="s">
        <v>42</v>
      </c>
      <c r="E44" s="124"/>
      <c r="F44" s="125"/>
      <c r="G44" s="20">
        <f>+N44</f>
        <v>0</v>
      </c>
      <c r="H44" s="122"/>
      <c r="I44" s="122"/>
      <c r="K44" s="31">
        <v>1000</v>
      </c>
      <c r="L44" s="32">
        <v>0</v>
      </c>
      <c r="M44" s="32">
        <v>0</v>
      </c>
      <c r="N44" s="39">
        <f>+K44*L44*M44</f>
        <v>0</v>
      </c>
    </row>
    <row r="45" spans="1:15" ht="15" customHeight="1" x14ac:dyDescent="0.15">
      <c r="A45" s="120"/>
      <c r="B45" s="121" t="s">
        <v>20</v>
      </c>
      <c r="C45" s="121"/>
      <c r="D45" s="123" t="s">
        <v>21</v>
      </c>
      <c r="E45" s="124"/>
      <c r="F45" s="125"/>
      <c r="G45" s="20">
        <f>+(G40+G41+G42+G43+G44)*0.2</f>
        <v>0</v>
      </c>
      <c r="H45" s="128"/>
      <c r="I45" s="128"/>
    </row>
    <row r="46" spans="1:15" ht="15" customHeight="1" x14ac:dyDescent="0.15">
      <c r="A46" s="120"/>
      <c r="B46" s="103" t="s">
        <v>22</v>
      </c>
      <c r="C46" s="104"/>
      <c r="D46" s="104"/>
      <c r="E46" s="104"/>
      <c r="F46" s="105"/>
      <c r="G46" s="20">
        <f>SUM(G40:G45)</f>
        <v>0</v>
      </c>
      <c r="H46" s="122"/>
      <c r="I46" s="122"/>
    </row>
    <row r="47" spans="1:15" ht="49.5" x14ac:dyDescent="0.15">
      <c r="A47" s="21" t="s">
        <v>25</v>
      </c>
      <c r="B47" s="116" t="s">
        <v>24</v>
      </c>
      <c r="C47" s="116"/>
      <c r="D47" s="117" t="s">
        <v>27</v>
      </c>
      <c r="E47" s="117"/>
      <c r="F47" s="117"/>
      <c r="G47" s="22">
        <f>+G46*0.3</f>
        <v>0</v>
      </c>
      <c r="H47" s="127"/>
      <c r="I47" s="127"/>
    </row>
    <row r="48" spans="1:15" ht="15" customHeight="1" x14ac:dyDescent="0.15">
      <c r="A48" s="100" t="s">
        <v>28</v>
      </c>
      <c r="B48" s="100"/>
      <c r="C48" s="100"/>
      <c r="D48" s="100"/>
      <c r="E48" s="100"/>
      <c r="F48" s="100"/>
      <c r="G48" s="23">
        <f>+G46+G47</f>
        <v>0</v>
      </c>
      <c r="H48" s="127"/>
      <c r="I48" s="127"/>
    </row>
    <row r="49" spans="1:13" ht="15" customHeight="1" x14ac:dyDescent="0.15">
      <c r="A49" s="24"/>
      <c r="B49" s="24"/>
      <c r="C49" s="24"/>
      <c r="D49" s="24"/>
      <c r="E49" s="139" t="s">
        <v>59</v>
      </c>
      <c r="F49" s="140"/>
      <c r="G49" s="42" t="e">
        <f>+G48/M40</f>
        <v>#DIV/0!</v>
      </c>
      <c r="H49" s="141"/>
      <c r="I49" s="142"/>
    </row>
    <row r="50" spans="1:13" ht="15" customHeight="1" x14ac:dyDescent="0.15">
      <c r="A50" s="24"/>
      <c r="B50" s="24"/>
      <c r="C50" s="24"/>
      <c r="D50" s="24"/>
      <c r="E50" s="24"/>
      <c r="F50" s="24"/>
      <c r="G50" s="25"/>
      <c r="H50" s="41"/>
      <c r="I50" s="41"/>
    </row>
    <row r="52" spans="1:13" x14ac:dyDescent="0.15">
      <c r="A52" s="26" t="s">
        <v>43</v>
      </c>
    </row>
    <row r="53" spans="1:13" ht="6.2" customHeight="1" x14ac:dyDescent="0.15"/>
    <row r="54" spans="1:13" s="17" customFormat="1" ht="15" customHeight="1" x14ac:dyDescent="0.15">
      <c r="A54" s="5" t="s">
        <v>26</v>
      </c>
      <c r="B54" s="118" t="s">
        <v>29</v>
      </c>
      <c r="C54" s="118"/>
      <c r="D54" s="94" t="s">
        <v>6</v>
      </c>
      <c r="E54" s="95"/>
      <c r="F54" s="119"/>
      <c r="G54" s="19" t="s">
        <v>15</v>
      </c>
      <c r="H54" s="118" t="s">
        <v>8</v>
      </c>
      <c r="I54" s="118"/>
      <c r="K54" s="8" t="s">
        <v>49</v>
      </c>
      <c r="L54" s="7" t="s">
        <v>50</v>
      </c>
      <c r="M54" s="6" t="s">
        <v>7</v>
      </c>
    </row>
    <row r="55" spans="1:13" ht="15" customHeight="1" x14ac:dyDescent="0.15">
      <c r="A55" s="120" t="s">
        <v>23</v>
      </c>
      <c r="B55" s="121" t="s">
        <v>44</v>
      </c>
      <c r="C55" s="121"/>
      <c r="D55" s="117" t="s">
        <v>45</v>
      </c>
      <c r="E55" s="117"/>
      <c r="F55" s="117"/>
      <c r="G55" s="20">
        <f>+M55</f>
        <v>0</v>
      </c>
      <c r="H55" s="115"/>
      <c r="I55" s="115"/>
      <c r="K55" s="33">
        <v>30000</v>
      </c>
      <c r="L55" s="34">
        <v>0</v>
      </c>
      <c r="M55" s="35">
        <f>+K55*L55</f>
        <v>0</v>
      </c>
    </row>
    <row r="56" spans="1:13" ht="15" customHeight="1" x14ac:dyDescent="0.15">
      <c r="A56" s="120"/>
      <c r="B56" s="121" t="s">
        <v>46</v>
      </c>
      <c r="C56" s="121"/>
      <c r="D56" s="123" t="s">
        <v>47</v>
      </c>
      <c r="E56" s="124"/>
      <c r="F56" s="125"/>
      <c r="G56" s="20">
        <f>+G55*0.2</f>
        <v>0</v>
      </c>
      <c r="H56" s="126"/>
      <c r="I56" s="126"/>
    </row>
    <row r="57" spans="1:13" ht="19.5" customHeight="1" x14ac:dyDescent="0.15">
      <c r="A57" s="120"/>
      <c r="B57" s="103" t="s">
        <v>22</v>
      </c>
      <c r="C57" s="104"/>
      <c r="D57" s="104"/>
      <c r="E57" s="104"/>
      <c r="F57" s="105"/>
      <c r="G57" s="20">
        <f>SUM(G55:G56)</f>
        <v>0</v>
      </c>
      <c r="H57" s="115"/>
      <c r="I57" s="115"/>
    </row>
    <row r="58" spans="1:13" ht="49.5" x14ac:dyDescent="0.15">
      <c r="A58" s="21" t="s">
        <v>25</v>
      </c>
      <c r="B58" s="116" t="s">
        <v>24</v>
      </c>
      <c r="C58" s="116"/>
      <c r="D58" s="117" t="s">
        <v>27</v>
      </c>
      <c r="E58" s="117"/>
      <c r="F58" s="117"/>
      <c r="G58" s="22">
        <f>+G57*0.3</f>
        <v>0</v>
      </c>
      <c r="H58" s="101"/>
      <c r="I58" s="101"/>
    </row>
    <row r="59" spans="1:13" ht="15" customHeight="1" x14ac:dyDescent="0.15">
      <c r="A59" s="100" t="s">
        <v>28</v>
      </c>
      <c r="B59" s="100"/>
      <c r="C59" s="100"/>
      <c r="D59" s="100"/>
      <c r="E59" s="100"/>
      <c r="F59" s="100"/>
      <c r="G59" s="23">
        <f>+G57+G58</f>
        <v>0</v>
      </c>
      <c r="H59" s="101"/>
      <c r="I59" s="101"/>
    </row>
  </sheetData>
  <mergeCells count="116">
    <mergeCell ref="A29:A33"/>
    <mergeCell ref="B29:C29"/>
    <mergeCell ref="D29:F29"/>
    <mergeCell ref="C12:E12"/>
    <mergeCell ref="F12:G12"/>
    <mergeCell ref="H28:I28"/>
    <mergeCell ref="H25:I25"/>
    <mergeCell ref="D25:F25"/>
    <mergeCell ref="A26:F26"/>
    <mergeCell ref="H26:I26"/>
    <mergeCell ref="H24:I24"/>
    <mergeCell ref="H17:I17"/>
    <mergeCell ref="H18:I18"/>
    <mergeCell ref="H19:I19"/>
    <mergeCell ref="H20:I20"/>
    <mergeCell ref="H21:I21"/>
    <mergeCell ref="H22:I22"/>
    <mergeCell ref="H23:I23"/>
    <mergeCell ref="B25:C25"/>
    <mergeCell ref="H34:I34"/>
    <mergeCell ref="A35:F35"/>
    <mergeCell ref="H35:I35"/>
    <mergeCell ref="B39:C39"/>
    <mergeCell ref="D39:F39"/>
    <mergeCell ref="B34:C34"/>
    <mergeCell ref="H39:I39"/>
    <mergeCell ref="A40:A46"/>
    <mergeCell ref="B40:C40"/>
    <mergeCell ref="D40:F40"/>
    <mergeCell ref="H40:I40"/>
    <mergeCell ref="B41:C41"/>
    <mergeCell ref="D41:F41"/>
    <mergeCell ref="H41:I41"/>
    <mergeCell ref="B42:C42"/>
    <mergeCell ref="D42:F42"/>
    <mergeCell ref="H42:I42"/>
    <mergeCell ref="B43:C43"/>
    <mergeCell ref="D43:F43"/>
    <mergeCell ref="H43:I43"/>
    <mergeCell ref="B44:C44"/>
    <mergeCell ref="A8:B8"/>
    <mergeCell ref="A9:B11"/>
    <mergeCell ref="A12:B12"/>
    <mergeCell ref="D18:F18"/>
    <mergeCell ref="A18:A24"/>
    <mergeCell ref="B18:C18"/>
    <mergeCell ref="B19:C19"/>
    <mergeCell ref="B20:C20"/>
    <mergeCell ref="B21:C21"/>
    <mergeCell ref="B22:C22"/>
    <mergeCell ref="B23:C23"/>
    <mergeCell ref="D19:F19"/>
    <mergeCell ref="D23:F23"/>
    <mergeCell ref="B24:F24"/>
    <mergeCell ref="B17:C17"/>
    <mergeCell ref="D17:F17"/>
    <mergeCell ref="D20:F20"/>
    <mergeCell ref="D21:F21"/>
    <mergeCell ref="D22:F22"/>
    <mergeCell ref="B28:C28"/>
    <mergeCell ref="D28:F28"/>
    <mergeCell ref="H29:I29"/>
    <mergeCell ref="D30:F30"/>
    <mergeCell ref="H30:I30"/>
    <mergeCell ref="D31:F31"/>
    <mergeCell ref="H31:I31"/>
    <mergeCell ref="D32:F32"/>
    <mergeCell ref="H32:I32"/>
    <mergeCell ref="B33:F33"/>
    <mergeCell ref="H33:I33"/>
    <mergeCell ref="B32:C32"/>
    <mergeCell ref="B30:C30"/>
    <mergeCell ref="B31:C31"/>
    <mergeCell ref="H55:I55"/>
    <mergeCell ref="B56:C56"/>
    <mergeCell ref="D56:F56"/>
    <mergeCell ref="H56:I56"/>
    <mergeCell ref="B47:C47"/>
    <mergeCell ref="D44:F44"/>
    <mergeCell ref="D47:F47"/>
    <mergeCell ref="H47:I47"/>
    <mergeCell ref="A48:F48"/>
    <mergeCell ref="H48:I48"/>
    <mergeCell ref="H44:I44"/>
    <mergeCell ref="B45:C45"/>
    <mergeCell ref="D45:F45"/>
    <mergeCell ref="H45:I45"/>
    <mergeCell ref="B46:F46"/>
    <mergeCell ref="H46:I46"/>
    <mergeCell ref="E49:F49"/>
    <mergeCell ref="H49:I49"/>
    <mergeCell ref="D34:F34"/>
    <mergeCell ref="A1:B1"/>
    <mergeCell ref="C1:D1"/>
    <mergeCell ref="A13:B13"/>
    <mergeCell ref="C13:D13"/>
    <mergeCell ref="E13:F13"/>
    <mergeCell ref="H13:I13"/>
    <mergeCell ref="L37:L39"/>
    <mergeCell ref="L20:L22"/>
    <mergeCell ref="A59:F59"/>
    <mergeCell ref="H59:I59"/>
    <mergeCell ref="A6:I6"/>
    <mergeCell ref="C8:I8"/>
    <mergeCell ref="C9:I11"/>
    <mergeCell ref="B57:F57"/>
    <mergeCell ref="H57:I57"/>
    <mergeCell ref="B58:C58"/>
    <mergeCell ref="D58:F58"/>
    <mergeCell ref="H58:I58"/>
    <mergeCell ref="B54:C54"/>
    <mergeCell ref="D54:F54"/>
    <mergeCell ref="H54:I54"/>
    <mergeCell ref="A55:A57"/>
    <mergeCell ref="B55:C55"/>
    <mergeCell ref="D55:F55"/>
  </mergeCells>
  <phoneticPr fontId="2"/>
  <printOptions horizontalCentered="1"/>
  <pageMargins left="0.74803149606299213" right="0.51181102362204722" top="0.70866141732283472" bottom="0.55118110236220474" header="0.31496062992125984" footer="0.27559055118110237"/>
  <pageSetup paperSize="9" fitToHeight="0" orientation="portrait" r:id="rId1"/>
  <rowBreaks count="1" manualBreakCount="1">
    <brk id="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5</xdr:col>
                    <xdr:colOff>638175</xdr:colOff>
                    <xdr:row>1</xdr:row>
                    <xdr:rowOff>28575</xdr:rowOff>
                  </from>
                  <to>
                    <xdr:col>6</xdr:col>
                    <xdr:colOff>638175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7</xdr:col>
                    <xdr:colOff>19050</xdr:colOff>
                    <xdr:row>1</xdr:row>
                    <xdr:rowOff>28575</xdr:rowOff>
                  </from>
                  <to>
                    <xdr:col>8</xdr:col>
                    <xdr:colOff>561975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4</xdr:col>
                    <xdr:colOff>647700</xdr:colOff>
                    <xdr:row>1</xdr:row>
                    <xdr:rowOff>28575</xdr:rowOff>
                  </from>
                  <to>
                    <xdr:col>5</xdr:col>
                    <xdr:colOff>647700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  <pageSetUpPr fitToPage="1"/>
  </sheetPr>
  <dimension ref="A1:O45"/>
  <sheetViews>
    <sheetView view="pageBreakPreview" topLeftCell="A19" zoomScaleNormal="100" zoomScaleSheetLayoutView="100" workbookViewId="0">
      <selection activeCell="E52" sqref="E52"/>
    </sheetView>
  </sheetViews>
  <sheetFormatPr defaultRowHeight="12" x14ac:dyDescent="0.15"/>
  <cols>
    <col min="1" max="1" width="5.125" style="1" customWidth="1"/>
    <col min="2" max="5" width="9" style="1"/>
    <col min="6" max="6" width="10.625" style="1" customWidth="1"/>
    <col min="7" max="7" width="10.625" style="15" customWidth="1"/>
    <col min="8" max="16384" width="9" style="1"/>
  </cols>
  <sheetData>
    <row r="1" spans="1:11" x14ac:dyDescent="0.15">
      <c r="A1" s="88" t="s">
        <v>48</v>
      </c>
      <c r="B1" s="89"/>
      <c r="C1" s="90"/>
      <c r="D1" s="91"/>
    </row>
    <row r="5" spans="1:11" x14ac:dyDescent="0.15">
      <c r="H5" s="26" t="s">
        <v>81</v>
      </c>
      <c r="I5" s="77" t="e">
        <f>+#REF!</f>
        <v>#REF!</v>
      </c>
    </row>
    <row r="6" spans="1:11" ht="14.25" x14ac:dyDescent="0.15">
      <c r="A6" s="102" t="s">
        <v>60</v>
      </c>
      <c r="B6" s="102"/>
      <c r="C6" s="102"/>
      <c r="D6" s="102"/>
      <c r="E6" s="102"/>
      <c r="F6" s="102"/>
      <c r="G6" s="102"/>
      <c r="H6" s="102"/>
      <c r="I6" s="102"/>
    </row>
    <row r="7" spans="1:11" ht="6.75" customHeight="1" x14ac:dyDescent="0.15"/>
    <row r="8" spans="1:11" s="9" customFormat="1" x14ac:dyDescent="0.15">
      <c r="A8" s="92" t="s">
        <v>2</v>
      </c>
      <c r="B8" s="132"/>
      <c r="C8" s="103" t="str">
        <f>+'経費算出書(治験)'!C8:I8</f>
        <v>TEST</v>
      </c>
      <c r="D8" s="104"/>
      <c r="E8" s="104"/>
      <c r="F8" s="104"/>
      <c r="G8" s="104"/>
      <c r="H8" s="104"/>
      <c r="I8" s="105"/>
    </row>
    <row r="9" spans="1:11" s="9" customFormat="1" x14ac:dyDescent="0.15">
      <c r="A9" s="133" t="s">
        <v>1</v>
      </c>
      <c r="B9" s="134"/>
      <c r="C9" s="106" t="str">
        <f>+'経費算出書(治験)'!C9:I11</f>
        <v>AAA</v>
      </c>
      <c r="D9" s="107"/>
      <c r="E9" s="107"/>
      <c r="F9" s="107"/>
      <c r="G9" s="107"/>
      <c r="H9" s="107"/>
      <c r="I9" s="108"/>
    </row>
    <row r="10" spans="1:11" s="9" customFormat="1" x14ac:dyDescent="0.15">
      <c r="A10" s="135"/>
      <c r="B10" s="136"/>
      <c r="C10" s="109"/>
      <c r="D10" s="110"/>
      <c r="E10" s="110"/>
      <c r="F10" s="110"/>
      <c r="G10" s="110"/>
      <c r="H10" s="110"/>
      <c r="I10" s="111"/>
    </row>
    <row r="11" spans="1:11" s="9" customFormat="1" ht="24" customHeight="1" x14ac:dyDescent="0.15">
      <c r="A11" s="137"/>
      <c r="B11" s="138"/>
      <c r="C11" s="112"/>
      <c r="D11" s="113"/>
      <c r="E11" s="113"/>
      <c r="F11" s="113"/>
      <c r="G11" s="113"/>
      <c r="H11" s="113"/>
      <c r="I11" s="114"/>
      <c r="K11" s="18"/>
    </row>
    <row r="12" spans="1:11" s="9" customFormat="1" x14ac:dyDescent="0.15">
      <c r="A12" s="92" t="s">
        <v>0</v>
      </c>
      <c r="B12" s="132"/>
      <c r="C12" s="103" t="s">
        <v>80</v>
      </c>
      <c r="D12" s="104"/>
      <c r="E12" s="105"/>
      <c r="F12" s="92" t="s">
        <v>61</v>
      </c>
      <c r="G12" s="132"/>
      <c r="H12" s="14">
        <v>999</v>
      </c>
      <c r="I12" s="40" t="s">
        <v>62</v>
      </c>
    </row>
    <row r="13" spans="1:11" ht="12" customHeight="1" x14ac:dyDescent="0.15">
      <c r="A13" s="92" t="s">
        <v>82</v>
      </c>
      <c r="B13" s="93"/>
      <c r="C13" s="94" t="s">
        <v>83</v>
      </c>
      <c r="D13" s="95"/>
      <c r="E13" s="143">
        <f>+'経費算出書(治験)'!E13:F13</f>
        <v>42461</v>
      </c>
      <c r="F13" s="144"/>
      <c r="G13" s="80" t="s">
        <v>84</v>
      </c>
      <c r="H13" s="96">
        <f>+'経費算出書(治験)'!H13:I13</f>
        <v>42461</v>
      </c>
      <c r="I13" s="91"/>
    </row>
    <row r="14" spans="1:11" s="85" customFormat="1" ht="12" customHeight="1" x14ac:dyDescent="0.15">
      <c r="A14" s="82"/>
      <c r="B14" s="82"/>
      <c r="C14" s="82"/>
      <c r="D14" s="82"/>
      <c r="E14" s="83"/>
      <c r="F14" s="83"/>
      <c r="G14" s="82"/>
      <c r="H14" s="84"/>
      <c r="I14" s="84"/>
    </row>
    <row r="15" spans="1:11" ht="31.5" customHeight="1" x14ac:dyDescent="0.15">
      <c r="A15" s="146" t="s">
        <v>76</v>
      </c>
      <c r="B15" s="147"/>
      <c r="C15" s="148"/>
      <c r="D15" s="145"/>
      <c r="E15" s="145"/>
      <c r="F15" s="145"/>
      <c r="G15" s="86" t="s">
        <v>85</v>
      </c>
      <c r="H15" s="4"/>
      <c r="I15" s="4"/>
    </row>
    <row r="16" spans="1:11" ht="18.75" customHeight="1" thickBot="1" x14ac:dyDescent="0.2">
      <c r="A16" s="24"/>
      <c r="B16" s="24"/>
      <c r="C16" s="24"/>
      <c r="D16" s="24"/>
      <c r="E16" s="24"/>
      <c r="F16" s="24"/>
      <c r="G16" s="25"/>
      <c r="H16" s="4"/>
      <c r="I16" s="4"/>
    </row>
    <row r="17" spans="1:12" ht="15" customHeight="1" x14ac:dyDescent="0.15">
      <c r="A17" s="59" t="s">
        <v>63</v>
      </c>
      <c r="B17" s="152" t="s">
        <v>64</v>
      </c>
      <c r="C17" s="152"/>
      <c r="D17" s="62" t="s">
        <v>72</v>
      </c>
      <c r="E17" s="152" t="s">
        <v>70</v>
      </c>
      <c r="F17" s="152"/>
      <c r="G17" s="62" t="s">
        <v>75</v>
      </c>
      <c r="H17" s="60" t="s">
        <v>74</v>
      </c>
      <c r="I17" s="61" t="s">
        <v>8</v>
      </c>
    </row>
    <row r="18" spans="1:12" ht="15" customHeight="1" x14ac:dyDescent="0.15">
      <c r="A18" s="44">
        <v>1</v>
      </c>
      <c r="B18" s="153"/>
      <c r="C18" s="153"/>
      <c r="D18" s="63"/>
      <c r="E18" s="53"/>
      <c r="F18" s="54"/>
      <c r="G18" s="54"/>
      <c r="H18" s="45"/>
      <c r="I18" s="46"/>
      <c r="K18" s="9" t="s">
        <v>73</v>
      </c>
    </row>
    <row r="19" spans="1:12" ht="15" customHeight="1" x14ac:dyDescent="0.15">
      <c r="A19" s="47">
        <v>2</v>
      </c>
      <c r="B19" s="151"/>
      <c r="C19" s="151"/>
      <c r="D19" s="64"/>
      <c r="E19" s="55"/>
      <c r="F19" s="56"/>
      <c r="G19" s="56"/>
      <c r="H19" s="48"/>
      <c r="I19" s="49"/>
      <c r="K19" s="9" t="s">
        <v>66</v>
      </c>
    </row>
    <row r="20" spans="1:12" ht="15" customHeight="1" x14ac:dyDescent="0.15">
      <c r="A20" s="47">
        <v>3</v>
      </c>
      <c r="B20" s="151"/>
      <c r="C20" s="151"/>
      <c r="D20" s="64"/>
      <c r="E20" s="55"/>
      <c r="F20" s="56"/>
      <c r="G20" s="56"/>
      <c r="H20" s="48"/>
      <c r="I20" s="49"/>
      <c r="K20" s="9" t="s">
        <v>67</v>
      </c>
    </row>
    <row r="21" spans="1:12" ht="15" customHeight="1" x14ac:dyDescent="0.15">
      <c r="A21" s="47">
        <v>4</v>
      </c>
      <c r="B21" s="151"/>
      <c r="C21" s="151"/>
      <c r="D21" s="64"/>
      <c r="E21" s="55"/>
      <c r="F21" s="56"/>
      <c r="G21" s="56"/>
      <c r="H21" s="48"/>
      <c r="I21" s="49"/>
      <c r="K21" s="18" t="s">
        <v>68</v>
      </c>
    </row>
    <row r="22" spans="1:12" ht="15" customHeight="1" x14ac:dyDescent="0.15">
      <c r="A22" s="47">
        <v>5</v>
      </c>
      <c r="B22" s="151"/>
      <c r="C22" s="151"/>
      <c r="D22" s="64"/>
      <c r="E22" s="55"/>
      <c r="F22" s="56"/>
      <c r="G22" s="56"/>
      <c r="H22" s="48"/>
      <c r="I22" s="49"/>
      <c r="K22" s="1" t="s">
        <v>69</v>
      </c>
    </row>
    <row r="23" spans="1:12" ht="15" customHeight="1" x14ac:dyDescent="0.15">
      <c r="A23" s="47">
        <v>6</v>
      </c>
      <c r="B23" s="151"/>
      <c r="C23" s="151"/>
      <c r="D23" s="64"/>
      <c r="E23" s="55"/>
      <c r="F23" s="56"/>
      <c r="G23" s="56"/>
      <c r="H23" s="48"/>
      <c r="I23" s="49"/>
    </row>
    <row r="24" spans="1:12" ht="15" customHeight="1" x14ac:dyDescent="0.15">
      <c r="A24" s="47">
        <v>7</v>
      </c>
      <c r="B24" s="151"/>
      <c r="C24" s="151"/>
      <c r="D24" s="64"/>
      <c r="E24" s="55"/>
      <c r="F24" s="56"/>
      <c r="G24" s="56"/>
      <c r="H24" s="48"/>
      <c r="I24" s="49"/>
    </row>
    <row r="25" spans="1:12" ht="15" customHeight="1" x14ac:dyDescent="0.15">
      <c r="A25" s="47">
        <v>8</v>
      </c>
      <c r="B25" s="151"/>
      <c r="C25" s="151"/>
      <c r="D25" s="64"/>
      <c r="E25" s="55"/>
      <c r="F25" s="56"/>
      <c r="G25" s="56"/>
      <c r="H25" s="48"/>
      <c r="I25" s="49"/>
    </row>
    <row r="26" spans="1:12" ht="15" customHeight="1" x14ac:dyDescent="0.15">
      <c r="A26" s="47">
        <v>9</v>
      </c>
      <c r="B26" s="151"/>
      <c r="C26" s="151"/>
      <c r="D26" s="64"/>
      <c r="E26" s="55"/>
      <c r="F26" s="56"/>
      <c r="G26" s="56"/>
      <c r="H26" s="48"/>
      <c r="I26" s="49"/>
    </row>
    <row r="27" spans="1:12" ht="15" customHeight="1" thickBot="1" x14ac:dyDescent="0.2">
      <c r="A27" s="50">
        <v>10</v>
      </c>
      <c r="B27" s="154"/>
      <c r="C27" s="154"/>
      <c r="D27" s="65"/>
      <c r="E27" s="57"/>
      <c r="F27" s="58"/>
      <c r="G27" s="58"/>
      <c r="H27" s="51"/>
      <c r="I27" s="52"/>
    </row>
    <row r="28" spans="1:12" ht="15" customHeight="1" x14ac:dyDescent="0.15">
      <c r="A28" s="24"/>
      <c r="B28" s="24"/>
      <c r="C28" s="24"/>
      <c r="D28" s="66"/>
      <c r="E28" s="24"/>
      <c r="F28" s="68" t="s">
        <v>77</v>
      </c>
      <c r="G28" s="74">
        <f>SUM(G18:G27)</f>
        <v>0</v>
      </c>
      <c r="H28" s="71"/>
      <c r="I28" s="72"/>
    </row>
    <row r="29" spans="1:12" ht="15" customHeight="1" x14ac:dyDescent="0.15">
      <c r="A29" s="24"/>
      <c r="B29" s="24"/>
      <c r="C29" s="24"/>
      <c r="D29" s="66"/>
      <c r="E29" s="24"/>
      <c r="F29" s="69" t="s">
        <v>78</v>
      </c>
      <c r="G29" s="75">
        <f>+G28*0.08</f>
        <v>0</v>
      </c>
      <c r="H29" s="73"/>
      <c r="I29" s="43"/>
    </row>
    <row r="30" spans="1:12" ht="15" customHeight="1" thickBot="1" x14ac:dyDescent="0.2">
      <c r="A30" s="24"/>
      <c r="B30" s="24"/>
      <c r="C30" s="24"/>
      <c r="D30" s="66"/>
      <c r="E30" s="24"/>
      <c r="F30" s="70" t="s">
        <v>79</v>
      </c>
      <c r="G30" s="76">
        <f>+G28+G29</f>
        <v>0</v>
      </c>
      <c r="H30" s="25"/>
      <c r="I30" s="43"/>
    </row>
    <row r="31" spans="1:12" ht="15" customHeight="1" x14ac:dyDescent="0.15">
      <c r="A31" s="24"/>
      <c r="B31" s="24"/>
      <c r="C31" s="24"/>
      <c r="D31" s="66"/>
      <c r="E31" s="24"/>
      <c r="F31" s="25"/>
      <c r="G31" s="25"/>
      <c r="H31" s="67"/>
      <c r="I31" s="43"/>
    </row>
    <row r="32" spans="1:12" ht="18" customHeight="1" x14ac:dyDescent="0.15">
      <c r="A32" s="26" t="s">
        <v>33</v>
      </c>
      <c r="I32" s="2" t="s">
        <v>16</v>
      </c>
      <c r="L32" s="97" t="s">
        <v>51</v>
      </c>
    </row>
    <row r="33" spans="1:15" ht="6.2" customHeight="1" x14ac:dyDescent="0.15">
      <c r="I33" s="2"/>
      <c r="L33" s="98"/>
    </row>
    <row r="34" spans="1:15" s="17" customFormat="1" ht="15" customHeight="1" x14ac:dyDescent="0.15">
      <c r="A34" s="10" t="s">
        <v>26</v>
      </c>
      <c r="B34" s="94" t="s">
        <v>29</v>
      </c>
      <c r="C34" s="119"/>
      <c r="D34" s="94" t="s">
        <v>6</v>
      </c>
      <c r="E34" s="95"/>
      <c r="F34" s="119"/>
      <c r="G34" s="19" t="s">
        <v>15</v>
      </c>
      <c r="H34" s="94" t="s">
        <v>8</v>
      </c>
      <c r="I34" s="119"/>
      <c r="K34" s="11" t="s">
        <v>49</v>
      </c>
      <c r="L34" s="99"/>
      <c r="M34" s="12" t="s">
        <v>50</v>
      </c>
      <c r="N34" s="13" t="s">
        <v>7</v>
      </c>
    </row>
    <row r="35" spans="1:15" ht="15" customHeight="1" x14ac:dyDescent="0.15">
      <c r="A35" s="120" t="s">
        <v>23</v>
      </c>
      <c r="B35" s="103" t="s">
        <v>34</v>
      </c>
      <c r="C35" s="105"/>
      <c r="D35" s="123" t="s">
        <v>35</v>
      </c>
      <c r="E35" s="124"/>
      <c r="F35" s="125"/>
      <c r="G35" s="20">
        <f>+N35</f>
        <v>0</v>
      </c>
      <c r="H35" s="149"/>
      <c r="I35" s="150"/>
      <c r="K35" s="27">
        <v>6000</v>
      </c>
      <c r="L35" s="28">
        <v>0</v>
      </c>
      <c r="M35" s="28">
        <v>0</v>
      </c>
      <c r="N35" s="37">
        <f>+K35*L35*M35</f>
        <v>0</v>
      </c>
      <c r="O35" s="1" t="s">
        <v>53</v>
      </c>
    </row>
    <row r="36" spans="1:15" ht="15" customHeight="1" x14ac:dyDescent="0.15">
      <c r="A36" s="120"/>
      <c r="B36" s="103" t="s">
        <v>36</v>
      </c>
      <c r="C36" s="105"/>
      <c r="D36" s="123" t="s">
        <v>37</v>
      </c>
      <c r="E36" s="124"/>
      <c r="F36" s="125"/>
      <c r="G36" s="20">
        <f>+N36</f>
        <v>0</v>
      </c>
      <c r="H36" s="149"/>
      <c r="I36" s="150"/>
      <c r="K36" s="27">
        <v>7000</v>
      </c>
      <c r="L36" s="28">
        <v>0</v>
      </c>
      <c r="M36" s="28">
        <v>0</v>
      </c>
      <c r="N36" s="37">
        <f>+K36*L36*M36</f>
        <v>0</v>
      </c>
    </row>
    <row r="37" spans="1:15" ht="15" customHeight="1" x14ac:dyDescent="0.15">
      <c r="A37" s="120"/>
      <c r="B37" s="121" t="s">
        <v>38</v>
      </c>
      <c r="C37" s="121"/>
      <c r="D37" s="117" t="s">
        <v>35</v>
      </c>
      <c r="E37" s="117"/>
      <c r="F37" s="117"/>
      <c r="G37" s="20">
        <f>+N37</f>
        <v>0</v>
      </c>
      <c r="H37" s="122"/>
      <c r="I37" s="122"/>
      <c r="K37" s="27">
        <v>6000</v>
      </c>
      <c r="L37" s="28">
        <v>0</v>
      </c>
      <c r="M37" s="28">
        <v>0</v>
      </c>
      <c r="N37" s="37">
        <f>+K37*L37*M37</f>
        <v>0</v>
      </c>
      <c r="O37" s="1" t="s">
        <v>53</v>
      </c>
    </row>
    <row r="38" spans="1:15" ht="15" customHeight="1" x14ac:dyDescent="0.15">
      <c r="A38" s="120"/>
      <c r="B38" s="121" t="s">
        <v>39</v>
      </c>
      <c r="C38" s="121"/>
      <c r="D38" s="123" t="s">
        <v>40</v>
      </c>
      <c r="E38" s="124"/>
      <c r="F38" s="125"/>
      <c r="G38" s="20">
        <f>+N38</f>
        <v>0</v>
      </c>
      <c r="H38" s="122"/>
      <c r="I38" s="122"/>
      <c r="K38" s="27">
        <v>1000</v>
      </c>
      <c r="L38" s="28">
        <v>0</v>
      </c>
      <c r="M38" s="28">
        <v>0</v>
      </c>
      <c r="N38" s="37">
        <f>+K38*L38*M38</f>
        <v>0</v>
      </c>
      <c r="O38" s="1" t="s">
        <v>52</v>
      </c>
    </row>
    <row r="39" spans="1:15" ht="15" customHeight="1" x14ac:dyDescent="0.15">
      <c r="A39" s="120"/>
      <c r="B39" s="121" t="s">
        <v>41</v>
      </c>
      <c r="C39" s="121"/>
      <c r="D39" s="123" t="s">
        <v>42</v>
      </c>
      <c r="E39" s="124"/>
      <c r="F39" s="125"/>
      <c r="G39" s="20">
        <f>+N39</f>
        <v>0</v>
      </c>
      <c r="H39" s="122"/>
      <c r="I39" s="122"/>
      <c r="K39" s="31">
        <v>1000</v>
      </c>
      <c r="L39" s="32">
        <v>0</v>
      </c>
      <c r="M39" s="32">
        <v>0</v>
      </c>
      <c r="N39" s="39">
        <f>+K39*L39*M39</f>
        <v>0</v>
      </c>
    </row>
    <row r="40" spans="1:15" ht="15" customHeight="1" x14ac:dyDescent="0.15">
      <c r="A40" s="120"/>
      <c r="B40" s="121" t="s">
        <v>20</v>
      </c>
      <c r="C40" s="121"/>
      <c r="D40" s="123" t="s">
        <v>21</v>
      </c>
      <c r="E40" s="124"/>
      <c r="F40" s="125"/>
      <c r="G40" s="20">
        <f>+(G35+G36+G37+G38+G39)*0.2</f>
        <v>0</v>
      </c>
      <c r="H40" s="128"/>
      <c r="I40" s="128"/>
    </row>
    <row r="41" spans="1:15" ht="15" customHeight="1" x14ac:dyDescent="0.15">
      <c r="A41" s="120"/>
      <c r="B41" s="103" t="s">
        <v>22</v>
      </c>
      <c r="C41" s="104"/>
      <c r="D41" s="104"/>
      <c r="E41" s="104"/>
      <c r="F41" s="105"/>
      <c r="G41" s="20">
        <f>SUM(G35:G40)</f>
        <v>0</v>
      </c>
      <c r="H41" s="122"/>
      <c r="I41" s="122"/>
    </row>
    <row r="42" spans="1:15" ht="49.5" x14ac:dyDescent="0.15">
      <c r="A42" s="21" t="s">
        <v>25</v>
      </c>
      <c r="B42" s="116" t="s">
        <v>24</v>
      </c>
      <c r="C42" s="116"/>
      <c r="D42" s="117" t="s">
        <v>27</v>
      </c>
      <c r="E42" s="117"/>
      <c r="F42" s="117"/>
      <c r="G42" s="22">
        <f>+G41*0.3</f>
        <v>0</v>
      </c>
      <c r="H42" s="127"/>
      <c r="I42" s="127"/>
    </row>
    <row r="43" spans="1:15" ht="15" customHeight="1" x14ac:dyDescent="0.15">
      <c r="A43" s="100" t="s">
        <v>28</v>
      </c>
      <c r="B43" s="100"/>
      <c r="C43" s="100"/>
      <c r="D43" s="100"/>
      <c r="E43" s="100"/>
      <c r="F43" s="100"/>
      <c r="G43" s="23">
        <f>+G41+G42</f>
        <v>0</v>
      </c>
      <c r="H43" s="127"/>
      <c r="I43" s="127"/>
    </row>
    <row r="44" spans="1:15" ht="15" customHeight="1" x14ac:dyDescent="0.15">
      <c r="A44" s="24"/>
      <c r="B44" s="24"/>
      <c r="C44" s="24"/>
      <c r="D44" s="24"/>
      <c r="E44" s="139" t="s">
        <v>59</v>
      </c>
      <c r="F44" s="140"/>
      <c r="G44" s="42" t="e">
        <f>+G43/M35</f>
        <v>#DIV/0!</v>
      </c>
      <c r="H44" s="141"/>
      <c r="I44" s="142"/>
    </row>
    <row r="45" spans="1:15" ht="15" customHeight="1" x14ac:dyDescent="0.15">
      <c r="A45" s="24"/>
      <c r="B45" s="24"/>
      <c r="C45" s="24"/>
      <c r="D45" s="24"/>
      <c r="E45" s="24"/>
      <c r="F45" s="24"/>
      <c r="G45" s="25"/>
      <c r="H45" s="41"/>
      <c r="I45" s="41"/>
    </row>
  </sheetData>
  <mergeCells count="60">
    <mergeCell ref="B26:C26"/>
    <mergeCell ref="B27:C27"/>
    <mergeCell ref="B23:C23"/>
    <mergeCell ref="B24:C24"/>
    <mergeCell ref="B25:C25"/>
    <mergeCell ref="B20:C20"/>
    <mergeCell ref="B21:C21"/>
    <mergeCell ref="B22:C22"/>
    <mergeCell ref="B17:C17"/>
    <mergeCell ref="E17:F17"/>
    <mergeCell ref="B18:C18"/>
    <mergeCell ref="B19:C19"/>
    <mergeCell ref="E44:F44"/>
    <mergeCell ref="H44:I44"/>
    <mergeCell ref="B41:F41"/>
    <mergeCell ref="H41:I41"/>
    <mergeCell ref="B42:C42"/>
    <mergeCell ref="D42:F42"/>
    <mergeCell ref="H42:I42"/>
    <mergeCell ref="A43:F43"/>
    <mergeCell ref="H43:I43"/>
    <mergeCell ref="H38:I38"/>
    <mergeCell ref="B39:C39"/>
    <mergeCell ref="D39:F39"/>
    <mergeCell ref="H39:I39"/>
    <mergeCell ref="B40:C40"/>
    <mergeCell ref="D40:F40"/>
    <mergeCell ref="H40:I40"/>
    <mergeCell ref="L32:L34"/>
    <mergeCell ref="B34:C34"/>
    <mergeCell ref="D34:F34"/>
    <mergeCell ref="H34:I34"/>
    <mergeCell ref="A35:A41"/>
    <mergeCell ref="B35:C35"/>
    <mergeCell ref="D35:F35"/>
    <mergeCell ref="H35:I35"/>
    <mergeCell ref="B36:C36"/>
    <mergeCell ref="D36:F36"/>
    <mergeCell ref="H36:I36"/>
    <mergeCell ref="B37:C37"/>
    <mergeCell ref="D37:F37"/>
    <mergeCell ref="H37:I37"/>
    <mergeCell ref="B38:C38"/>
    <mergeCell ref="D38:F38"/>
    <mergeCell ref="H13:I13"/>
    <mergeCell ref="D15:F15"/>
    <mergeCell ref="A12:B12"/>
    <mergeCell ref="A15:C15"/>
    <mergeCell ref="A6:I6"/>
    <mergeCell ref="A8:B8"/>
    <mergeCell ref="C8:I8"/>
    <mergeCell ref="A9:B11"/>
    <mergeCell ref="C9:I11"/>
    <mergeCell ref="A1:B1"/>
    <mergeCell ref="C1:D1"/>
    <mergeCell ref="C12:E12"/>
    <mergeCell ref="F12:G12"/>
    <mergeCell ref="A13:B13"/>
    <mergeCell ref="C13:D13"/>
    <mergeCell ref="E13:F13"/>
  </mergeCells>
  <phoneticPr fontId="2"/>
  <dataValidations disablePrompts="1" count="1">
    <dataValidation type="list" allowBlank="1" showInputMessage="1" showErrorMessage="1" sqref="D18:D31">
      <formula1>$K$18:$K$22</formula1>
    </dataValidation>
  </dataValidations>
  <printOptions horizontalCentered="1"/>
  <pageMargins left="0.74803149606299213" right="0.51181102362204722" top="0.70866141732283472" bottom="0.55118110236220474" header="0.31496062992125984" footer="0.27559055118110237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5</xdr:col>
                    <xdr:colOff>723900</xdr:colOff>
                    <xdr:row>1</xdr:row>
                    <xdr:rowOff>28575</xdr:rowOff>
                  </from>
                  <to>
                    <xdr:col>6</xdr:col>
                    <xdr:colOff>600075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1</xdr:row>
                    <xdr:rowOff>28575</xdr:rowOff>
                  </from>
                  <to>
                    <xdr:col>8</xdr:col>
                    <xdr:colOff>561975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647700</xdr:colOff>
                    <xdr:row>1</xdr:row>
                    <xdr:rowOff>28575</xdr:rowOff>
                  </from>
                  <to>
                    <xdr:col>5</xdr:col>
                    <xdr:colOff>647700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7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152400</xdr:rowOff>
                  </from>
                  <to>
                    <xdr:col>4</xdr:col>
                    <xdr:colOff>609600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8" name="Check Box 35">
              <controlPr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152400</xdr:rowOff>
                  </from>
                  <to>
                    <xdr:col>6</xdr:col>
                    <xdr:colOff>85725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9" name="Check Box 64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152400</xdr:rowOff>
                  </from>
                  <to>
                    <xdr:col>4</xdr:col>
                    <xdr:colOff>657225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10" name="Check Box 65">
              <controlPr defaultSize="0" autoFill="0" autoLine="0" autoPict="0">
                <anchor moveWithCells="1">
                  <from>
                    <xdr:col>5</xdr:col>
                    <xdr:colOff>66675</xdr:colOff>
                    <xdr:row>17</xdr:row>
                    <xdr:rowOff>152400</xdr:rowOff>
                  </from>
                  <to>
                    <xdr:col>6</xdr:col>
                    <xdr:colOff>152400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11" name="Check Box 66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142875</xdr:rowOff>
                  </from>
                  <to>
                    <xdr:col>4</xdr:col>
                    <xdr:colOff>657225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12" name="Check Box 67">
              <controlPr defaultSize="0" autoFill="0" autoLine="0" autoPict="0">
                <anchor moveWithCells="1">
                  <from>
                    <xdr:col>5</xdr:col>
                    <xdr:colOff>66675</xdr:colOff>
                    <xdr:row>18</xdr:row>
                    <xdr:rowOff>142875</xdr:rowOff>
                  </from>
                  <to>
                    <xdr:col>6</xdr:col>
                    <xdr:colOff>152400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3" name="Check Box 68">
              <controlPr defaultSize="0" autoFill="0" autoLine="0" autoPict="0">
                <anchor moveWithCells="1">
                  <from>
                    <xdr:col>4</xdr:col>
                    <xdr:colOff>76200</xdr:colOff>
                    <xdr:row>19</xdr:row>
                    <xdr:rowOff>142875</xdr:rowOff>
                  </from>
                  <to>
                    <xdr:col>4</xdr:col>
                    <xdr:colOff>657225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14" name="Check Box 69">
              <controlPr defaultSize="0" autoFill="0" autoLine="0" autoPict="0">
                <anchor moveWithCells="1">
                  <from>
                    <xdr:col>5</xdr:col>
                    <xdr:colOff>66675</xdr:colOff>
                    <xdr:row>19</xdr:row>
                    <xdr:rowOff>142875</xdr:rowOff>
                  </from>
                  <to>
                    <xdr:col>6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15" name="Check Box 70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152400</xdr:rowOff>
                  </from>
                  <to>
                    <xdr:col>4</xdr:col>
                    <xdr:colOff>657225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16" name="Check Box 71">
              <controlPr defaultSize="0" autoFill="0" autoLine="0" autoPict="0">
                <anchor moveWithCells="1">
                  <from>
                    <xdr:col>5</xdr:col>
                    <xdr:colOff>66675</xdr:colOff>
                    <xdr:row>20</xdr:row>
                    <xdr:rowOff>152400</xdr:rowOff>
                  </from>
                  <to>
                    <xdr:col>6</xdr:col>
                    <xdr:colOff>152400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17" name="Check Box 74">
              <controlPr defaultSize="0" autoFill="0" autoLine="0" autoPict="0">
                <anchor moveWithCells="1">
                  <from>
                    <xdr:col>4</xdr:col>
                    <xdr:colOff>76200</xdr:colOff>
                    <xdr:row>21</xdr:row>
                    <xdr:rowOff>152400</xdr:rowOff>
                  </from>
                  <to>
                    <xdr:col>4</xdr:col>
                    <xdr:colOff>657225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18" name="Check Box 75">
              <controlPr defaultSize="0" autoFill="0" autoLine="0" autoPict="0">
                <anchor moveWithCells="1">
                  <from>
                    <xdr:col>5</xdr:col>
                    <xdr:colOff>66675</xdr:colOff>
                    <xdr:row>21</xdr:row>
                    <xdr:rowOff>152400</xdr:rowOff>
                  </from>
                  <to>
                    <xdr:col>6</xdr:col>
                    <xdr:colOff>152400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19" name="Check Box 76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152400</xdr:rowOff>
                  </from>
                  <to>
                    <xdr:col>4</xdr:col>
                    <xdr:colOff>657225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20" name="Check Box 77">
              <controlPr defaultSize="0" autoFill="0" autoLine="0" autoPict="0">
                <anchor moveWithCells="1">
                  <from>
                    <xdr:col>5</xdr:col>
                    <xdr:colOff>66675</xdr:colOff>
                    <xdr:row>22</xdr:row>
                    <xdr:rowOff>152400</xdr:rowOff>
                  </from>
                  <to>
                    <xdr:col>6</xdr:col>
                    <xdr:colOff>152400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21" name="Check Box 80">
              <controlPr defaultSize="0" autoFill="0" autoLine="0" autoPict="0">
                <anchor moveWithCells="1">
                  <from>
                    <xdr:col>4</xdr:col>
                    <xdr:colOff>76200</xdr:colOff>
                    <xdr:row>23</xdr:row>
                    <xdr:rowOff>152400</xdr:rowOff>
                  </from>
                  <to>
                    <xdr:col>4</xdr:col>
                    <xdr:colOff>657225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22" name="Check Box 81">
              <controlPr defaultSize="0" autoFill="0" autoLine="0" autoPict="0">
                <anchor moveWithCells="1">
                  <from>
                    <xdr:col>5</xdr:col>
                    <xdr:colOff>66675</xdr:colOff>
                    <xdr:row>23</xdr:row>
                    <xdr:rowOff>152400</xdr:rowOff>
                  </from>
                  <to>
                    <xdr:col>6</xdr:col>
                    <xdr:colOff>152400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23" name="Check Box 82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142875</xdr:rowOff>
                  </from>
                  <to>
                    <xdr:col>4</xdr:col>
                    <xdr:colOff>657225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24" name="Check Box 83">
              <controlPr defaultSize="0" autoFill="0" autoLine="0" autoPict="0">
                <anchor moveWithCells="1">
                  <from>
                    <xdr:col>5</xdr:col>
                    <xdr:colOff>66675</xdr:colOff>
                    <xdr:row>24</xdr:row>
                    <xdr:rowOff>142875</xdr:rowOff>
                  </from>
                  <to>
                    <xdr:col>6</xdr:col>
                    <xdr:colOff>152400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25" name="Check Box 84">
              <controlPr defaultSize="0" autoFill="0" autoLine="0" autoPict="0">
                <anchor moveWithCells="1">
                  <from>
                    <xdr:col>4</xdr:col>
                    <xdr:colOff>76200</xdr:colOff>
                    <xdr:row>25</xdr:row>
                    <xdr:rowOff>171450</xdr:rowOff>
                  </from>
                  <to>
                    <xdr:col>4</xdr:col>
                    <xdr:colOff>657225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26" name="Check Box 85">
              <controlPr defaultSize="0" autoFill="0" autoLine="0" autoPict="0">
                <anchor moveWithCells="1">
                  <from>
                    <xdr:col>5</xdr:col>
                    <xdr:colOff>66675</xdr:colOff>
                    <xdr:row>25</xdr:row>
                    <xdr:rowOff>171450</xdr:rowOff>
                  </from>
                  <to>
                    <xdr:col>6</xdr:col>
                    <xdr:colOff>152400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  <pageSetUpPr fitToPage="1"/>
  </sheetPr>
  <dimension ref="A1:M29"/>
  <sheetViews>
    <sheetView view="pageBreakPreview" zoomScaleNormal="100" zoomScaleSheetLayoutView="100" workbookViewId="0">
      <selection activeCell="F35" sqref="F35"/>
    </sheetView>
  </sheetViews>
  <sheetFormatPr defaultRowHeight="12" x14ac:dyDescent="0.15"/>
  <cols>
    <col min="1" max="1" width="5.125" style="1" customWidth="1"/>
    <col min="2" max="6" width="9" style="1"/>
    <col min="7" max="7" width="10.625" style="15" customWidth="1"/>
    <col min="8" max="16384" width="9" style="1"/>
  </cols>
  <sheetData>
    <row r="1" spans="1:11" x14ac:dyDescent="0.15">
      <c r="A1" s="88" t="s">
        <v>48</v>
      </c>
      <c r="B1" s="89"/>
      <c r="C1" s="90"/>
      <c r="D1" s="91"/>
    </row>
    <row r="2" spans="1:11" x14ac:dyDescent="0.15">
      <c r="A2" s="87"/>
      <c r="B2" s="87"/>
      <c r="C2" s="81"/>
      <c r="D2" s="81"/>
    </row>
    <row r="5" spans="1:11" x14ac:dyDescent="0.15">
      <c r="H5" s="26" t="s">
        <v>81</v>
      </c>
      <c r="I5" s="77">
        <f>+'経費算出書(治験)'!I5</f>
        <v>9999</v>
      </c>
    </row>
    <row r="6" spans="1:11" ht="14.25" x14ac:dyDescent="0.15">
      <c r="A6" s="102" t="s">
        <v>60</v>
      </c>
      <c r="B6" s="102"/>
      <c r="C6" s="102"/>
      <c r="D6" s="102"/>
      <c r="E6" s="102"/>
      <c r="F6" s="102"/>
      <c r="G6" s="102"/>
      <c r="H6" s="102"/>
      <c r="I6" s="102"/>
    </row>
    <row r="7" spans="1:11" ht="6.75" customHeight="1" x14ac:dyDescent="0.15"/>
    <row r="8" spans="1:11" s="9" customFormat="1" x14ac:dyDescent="0.15">
      <c r="A8" s="92" t="s">
        <v>2</v>
      </c>
      <c r="B8" s="132"/>
      <c r="C8" s="103" t="str">
        <f>+'経費算出書(治験)'!C8:I8</f>
        <v>TEST</v>
      </c>
      <c r="D8" s="104"/>
      <c r="E8" s="104"/>
      <c r="F8" s="104"/>
      <c r="G8" s="104"/>
      <c r="H8" s="104"/>
      <c r="I8" s="105"/>
    </row>
    <row r="9" spans="1:11" s="9" customFormat="1" x14ac:dyDescent="0.15">
      <c r="A9" s="133" t="s">
        <v>1</v>
      </c>
      <c r="B9" s="134"/>
      <c r="C9" s="106" t="str">
        <f>+'経費算出書(治験)'!C9:I11</f>
        <v>AAA</v>
      </c>
      <c r="D9" s="107"/>
      <c r="E9" s="107"/>
      <c r="F9" s="107"/>
      <c r="G9" s="107"/>
      <c r="H9" s="107"/>
      <c r="I9" s="108"/>
    </row>
    <row r="10" spans="1:11" s="9" customFormat="1" x14ac:dyDescent="0.15">
      <c r="A10" s="135"/>
      <c r="B10" s="136"/>
      <c r="C10" s="109"/>
      <c r="D10" s="110"/>
      <c r="E10" s="110"/>
      <c r="F10" s="110"/>
      <c r="G10" s="110"/>
      <c r="H10" s="110"/>
      <c r="I10" s="111"/>
    </row>
    <row r="11" spans="1:11" s="9" customFormat="1" ht="24" customHeight="1" x14ac:dyDescent="0.15">
      <c r="A11" s="137"/>
      <c r="B11" s="138"/>
      <c r="C11" s="112"/>
      <c r="D11" s="113"/>
      <c r="E11" s="113"/>
      <c r="F11" s="113"/>
      <c r="G11" s="113"/>
      <c r="H11" s="113"/>
      <c r="I11" s="114"/>
      <c r="K11" s="18"/>
    </row>
    <row r="12" spans="1:11" s="9" customFormat="1" x14ac:dyDescent="0.15">
      <c r="A12" s="92" t="s">
        <v>0</v>
      </c>
      <c r="B12" s="132"/>
      <c r="C12" s="103" t="str">
        <f>+'経費算出書(治験)'!C12:E12</f>
        <v>TEST</v>
      </c>
      <c r="D12" s="104"/>
      <c r="E12" s="105"/>
      <c r="F12" s="92" t="s">
        <v>61</v>
      </c>
      <c r="G12" s="132"/>
      <c r="H12" s="14">
        <f>+'経費算出書(治験)'!H12</f>
        <v>999</v>
      </c>
      <c r="I12" s="40" t="s">
        <v>62</v>
      </c>
    </row>
    <row r="13" spans="1:11" ht="12" customHeight="1" x14ac:dyDescent="0.15">
      <c r="A13" s="92" t="s">
        <v>82</v>
      </c>
      <c r="B13" s="93"/>
      <c r="C13" s="94" t="s">
        <v>83</v>
      </c>
      <c r="D13" s="95"/>
      <c r="E13" s="143">
        <f>+'経費算出書(治験)'!E13:F13</f>
        <v>42461</v>
      </c>
      <c r="F13" s="144"/>
      <c r="G13" s="80" t="s">
        <v>84</v>
      </c>
      <c r="H13" s="96">
        <f>+'経費算出書(治験)'!H13:I13</f>
        <v>42461</v>
      </c>
      <c r="I13" s="91"/>
    </row>
    <row r="14" spans="1:11" ht="20.25" customHeight="1" thickBot="1" x14ac:dyDescent="0.2">
      <c r="A14" s="24"/>
      <c r="B14" s="24"/>
      <c r="C14" s="24"/>
      <c r="D14" s="24"/>
      <c r="E14" s="24"/>
      <c r="F14" s="24"/>
      <c r="G14" s="25"/>
      <c r="H14" s="4"/>
      <c r="I14" s="4"/>
    </row>
    <row r="15" spans="1:11" ht="15" customHeight="1" x14ac:dyDescent="0.15">
      <c r="A15" s="59" t="s">
        <v>63</v>
      </c>
      <c r="B15" s="152" t="s">
        <v>64</v>
      </c>
      <c r="C15" s="152"/>
      <c r="D15" s="152" t="s">
        <v>65</v>
      </c>
      <c r="E15" s="152"/>
      <c r="F15" s="152" t="s">
        <v>70</v>
      </c>
      <c r="G15" s="152"/>
      <c r="H15" s="60" t="s">
        <v>71</v>
      </c>
      <c r="I15" s="61" t="s">
        <v>8</v>
      </c>
    </row>
    <row r="16" spans="1:11" ht="15" customHeight="1" x14ac:dyDescent="0.15">
      <c r="A16" s="44">
        <v>1</v>
      </c>
      <c r="B16" s="153"/>
      <c r="C16" s="153"/>
      <c r="D16" s="155"/>
      <c r="E16" s="155"/>
      <c r="F16" s="53"/>
      <c r="G16" s="54"/>
      <c r="H16" s="45"/>
      <c r="I16" s="46"/>
    </row>
    <row r="17" spans="1:13" ht="15" customHeight="1" x14ac:dyDescent="0.15">
      <c r="A17" s="47">
        <v>2</v>
      </c>
      <c r="B17" s="151"/>
      <c r="C17" s="151"/>
      <c r="D17" s="156"/>
      <c r="E17" s="156"/>
      <c r="F17" s="55"/>
      <c r="G17" s="56"/>
      <c r="H17" s="48"/>
      <c r="I17" s="49"/>
    </row>
    <row r="18" spans="1:13" ht="15" customHeight="1" x14ac:dyDescent="0.15">
      <c r="A18" s="47">
        <v>3</v>
      </c>
      <c r="B18" s="151"/>
      <c r="C18" s="151"/>
      <c r="D18" s="156"/>
      <c r="E18" s="156"/>
      <c r="F18" s="55"/>
      <c r="G18" s="56"/>
      <c r="H18" s="48"/>
      <c r="I18" s="49"/>
    </row>
    <row r="19" spans="1:13" ht="15" customHeight="1" x14ac:dyDescent="0.15">
      <c r="A19" s="47">
        <v>4</v>
      </c>
      <c r="B19" s="151"/>
      <c r="C19" s="151"/>
      <c r="D19" s="156"/>
      <c r="E19" s="156"/>
      <c r="F19" s="55"/>
      <c r="G19" s="56"/>
      <c r="H19" s="48"/>
      <c r="I19" s="49"/>
    </row>
    <row r="20" spans="1:13" ht="15" customHeight="1" thickBot="1" x14ac:dyDescent="0.2">
      <c r="A20" s="50">
        <v>5</v>
      </c>
      <c r="B20" s="154"/>
      <c r="C20" s="154"/>
      <c r="D20" s="157"/>
      <c r="E20" s="157"/>
      <c r="F20" s="57"/>
      <c r="G20" s="58"/>
      <c r="H20" s="51"/>
      <c r="I20" s="52"/>
    </row>
    <row r="21" spans="1:13" ht="30.75" customHeight="1" x14ac:dyDescent="0.15">
      <c r="A21" s="26" t="s">
        <v>43</v>
      </c>
    </row>
    <row r="22" spans="1:13" ht="6.2" customHeight="1" x14ac:dyDescent="0.15"/>
    <row r="23" spans="1:13" s="17" customFormat="1" ht="15" customHeight="1" x14ac:dyDescent="0.15">
      <c r="A23" s="10" t="s">
        <v>26</v>
      </c>
      <c r="B23" s="118" t="s">
        <v>29</v>
      </c>
      <c r="C23" s="118"/>
      <c r="D23" s="94" t="s">
        <v>6</v>
      </c>
      <c r="E23" s="95"/>
      <c r="F23" s="119"/>
      <c r="G23" s="19" t="s">
        <v>15</v>
      </c>
      <c r="H23" s="118" t="s">
        <v>8</v>
      </c>
      <c r="I23" s="118"/>
      <c r="K23" s="11" t="s">
        <v>49</v>
      </c>
      <c r="L23" s="12" t="s">
        <v>50</v>
      </c>
      <c r="M23" s="13" t="s">
        <v>7</v>
      </c>
    </row>
    <row r="24" spans="1:13" ht="15" customHeight="1" x14ac:dyDescent="0.15">
      <c r="A24" s="120" t="s">
        <v>23</v>
      </c>
      <c r="B24" s="121" t="s">
        <v>44</v>
      </c>
      <c r="C24" s="121"/>
      <c r="D24" s="117" t="s">
        <v>45</v>
      </c>
      <c r="E24" s="117"/>
      <c r="F24" s="117"/>
      <c r="G24" s="20">
        <f>+M24</f>
        <v>0</v>
      </c>
      <c r="H24" s="115"/>
      <c r="I24" s="115"/>
      <c r="K24" s="33">
        <v>30000</v>
      </c>
      <c r="L24" s="34">
        <v>0</v>
      </c>
      <c r="M24" s="35">
        <f>+K24*L24</f>
        <v>0</v>
      </c>
    </row>
    <row r="25" spans="1:13" ht="15" customHeight="1" x14ac:dyDescent="0.15">
      <c r="A25" s="120"/>
      <c r="B25" s="121" t="s">
        <v>46</v>
      </c>
      <c r="C25" s="121"/>
      <c r="D25" s="123" t="s">
        <v>47</v>
      </c>
      <c r="E25" s="124"/>
      <c r="F25" s="125"/>
      <c r="G25" s="20">
        <f>+G24*0.2</f>
        <v>0</v>
      </c>
      <c r="H25" s="126"/>
      <c r="I25" s="126"/>
    </row>
    <row r="26" spans="1:13" ht="19.5" customHeight="1" x14ac:dyDescent="0.15">
      <c r="A26" s="120"/>
      <c r="B26" s="103" t="s">
        <v>22</v>
      </c>
      <c r="C26" s="104"/>
      <c r="D26" s="104"/>
      <c r="E26" s="104"/>
      <c r="F26" s="105"/>
      <c r="G26" s="20">
        <f>SUM(G24:G25)</f>
        <v>0</v>
      </c>
      <c r="H26" s="115"/>
      <c r="I26" s="115"/>
    </row>
    <row r="27" spans="1:13" ht="49.5" x14ac:dyDescent="0.15">
      <c r="A27" s="21" t="s">
        <v>25</v>
      </c>
      <c r="B27" s="116" t="s">
        <v>24</v>
      </c>
      <c r="C27" s="116"/>
      <c r="D27" s="117" t="s">
        <v>27</v>
      </c>
      <c r="E27" s="117"/>
      <c r="F27" s="117"/>
      <c r="G27" s="22">
        <f>+G26*0.3</f>
        <v>0</v>
      </c>
      <c r="H27" s="101"/>
      <c r="I27" s="101"/>
    </row>
    <row r="28" spans="1:13" ht="15" customHeight="1" x14ac:dyDescent="0.15">
      <c r="A28" s="100" t="s">
        <v>28</v>
      </c>
      <c r="B28" s="100"/>
      <c r="C28" s="100"/>
      <c r="D28" s="100"/>
      <c r="E28" s="100"/>
      <c r="F28" s="100"/>
      <c r="G28" s="23">
        <f>+G26+G27</f>
        <v>0</v>
      </c>
      <c r="H28" s="101"/>
      <c r="I28" s="101"/>
    </row>
    <row r="29" spans="1:13" ht="15" customHeight="1" x14ac:dyDescent="0.15">
      <c r="A29" s="24"/>
      <c r="B29" s="24"/>
      <c r="C29" s="24"/>
      <c r="D29" s="24"/>
      <c r="E29" s="139" t="s">
        <v>59</v>
      </c>
      <c r="F29" s="140"/>
      <c r="G29" s="42" t="e">
        <f>+G28/L24</f>
        <v>#DIV/0!</v>
      </c>
      <c r="H29" s="43"/>
      <c r="I29" s="43"/>
    </row>
  </sheetData>
  <mergeCells count="45">
    <mergeCell ref="D18:E18"/>
    <mergeCell ref="D19:E19"/>
    <mergeCell ref="D20:E20"/>
    <mergeCell ref="B19:C19"/>
    <mergeCell ref="B20:C20"/>
    <mergeCell ref="B18:C18"/>
    <mergeCell ref="B15:C15"/>
    <mergeCell ref="D15:E15"/>
    <mergeCell ref="F15:G15"/>
    <mergeCell ref="D16:E16"/>
    <mergeCell ref="D17:E17"/>
    <mergeCell ref="B16:C16"/>
    <mergeCell ref="B17:C17"/>
    <mergeCell ref="E29:F29"/>
    <mergeCell ref="H25:I25"/>
    <mergeCell ref="B27:C27"/>
    <mergeCell ref="D27:F27"/>
    <mergeCell ref="H27:I27"/>
    <mergeCell ref="H28:I28"/>
    <mergeCell ref="A28:F28"/>
    <mergeCell ref="A24:A26"/>
    <mergeCell ref="B25:C25"/>
    <mergeCell ref="D25:F25"/>
    <mergeCell ref="B26:F26"/>
    <mergeCell ref="H26:I26"/>
    <mergeCell ref="H23:I23"/>
    <mergeCell ref="B24:C24"/>
    <mergeCell ref="D24:F24"/>
    <mergeCell ref="H24:I24"/>
    <mergeCell ref="B23:C23"/>
    <mergeCell ref="D23:F23"/>
    <mergeCell ref="A13:B13"/>
    <mergeCell ref="C13:D13"/>
    <mergeCell ref="E13:F13"/>
    <mergeCell ref="H13:I13"/>
    <mergeCell ref="A1:B1"/>
    <mergeCell ref="C1:D1"/>
    <mergeCell ref="A6:I6"/>
    <mergeCell ref="A8:B8"/>
    <mergeCell ref="C8:I8"/>
    <mergeCell ref="A9:B11"/>
    <mergeCell ref="C9:I11"/>
    <mergeCell ref="A12:B12"/>
    <mergeCell ref="C12:E12"/>
    <mergeCell ref="F12:G12"/>
  </mergeCells>
  <phoneticPr fontId="2"/>
  <printOptions horizontalCentered="1"/>
  <pageMargins left="0.74803149606299213" right="0.51181102362204722" top="0.70866141732283472" bottom="0.55118110236220474" header="0.31496062992125984" footer="0.27559055118110237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676275</xdr:colOff>
                    <xdr:row>1</xdr:row>
                    <xdr:rowOff>19050</xdr:rowOff>
                  </from>
                  <to>
                    <xdr:col>6</xdr:col>
                    <xdr:colOff>676275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1</xdr:row>
                    <xdr:rowOff>19050</xdr:rowOff>
                  </from>
                  <to>
                    <xdr:col>8</xdr:col>
                    <xdr:colOff>561975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647700</xdr:colOff>
                    <xdr:row>1</xdr:row>
                    <xdr:rowOff>19050</xdr:rowOff>
                  </from>
                  <to>
                    <xdr:col>5</xdr:col>
                    <xdr:colOff>647700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85725</xdr:colOff>
                    <xdr:row>14</xdr:row>
                    <xdr:rowOff>171450</xdr:rowOff>
                  </from>
                  <to>
                    <xdr:col>5</xdr:col>
                    <xdr:colOff>657225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171450</xdr:rowOff>
                  </from>
                  <to>
                    <xdr:col>7</xdr:col>
                    <xdr:colOff>133350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85725</xdr:colOff>
                    <xdr:row>16</xdr:row>
                    <xdr:rowOff>171450</xdr:rowOff>
                  </from>
                  <to>
                    <xdr:col>5</xdr:col>
                    <xdr:colOff>657225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171450</xdr:rowOff>
                  </from>
                  <to>
                    <xdr:col>7</xdr:col>
                    <xdr:colOff>133350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85725</xdr:colOff>
                    <xdr:row>18</xdr:row>
                    <xdr:rowOff>104775</xdr:rowOff>
                  </from>
                  <to>
                    <xdr:col>5</xdr:col>
                    <xdr:colOff>657225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6</xdr:col>
                    <xdr:colOff>66675</xdr:colOff>
                    <xdr:row>18</xdr:row>
                    <xdr:rowOff>104775</xdr:rowOff>
                  </from>
                  <to>
                    <xdr:col>7</xdr:col>
                    <xdr:colOff>133350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85725</xdr:colOff>
                    <xdr:row>17</xdr:row>
                    <xdr:rowOff>171450</xdr:rowOff>
                  </from>
                  <to>
                    <xdr:col>5</xdr:col>
                    <xdr:colOff>657225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17</xdr:row>
                    <xdr:rowOff>171450</xdr:rowOff>
                  </from>
                  <to>
                    <xdr:col>7</xdr:col>
                    <xdr:colOff>133350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85725</xdr:colOff>
                    <xdr:row>15</xdr:row>
                    <xdr:rowOff>171450</xdr:rowOff>
                  </from>
                  <to>
                    <xdr:col>5</xdr:col>
                    <xdr:colOff>657225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6</xdr:col>
                    <xdr:colOff>66675</xdr:colOff>
                    <xdr:row>15</xdr:row>
                    <xdr:rowOff>171450</xdr:rowOff>
                  </from>
                  <to>
                    <xdr:col>7</xdr:col>
                    <xdr:colOff>133350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経費算出書(治験)</vt:lpstr>
      <vt:lpstr>到達報告書(治験)</vt:lpstr>
      <vt:lpstr>脱落症例報告書(治験)</vt:lpstr>
      <vt:lpstr>'経費算出書(治験)'!Print_Area</vt:lpstr>
      <vt:lpstr>'脱落症例報告書(治験)'!Print_Area</vt:lpstr>
      <vt:lpstr>'到達報告書(治験)'!Print_Area</vt:lpstr>
      <vt:lpstr>'経費算出書(治験)'!Print_Titles</vt:lpstr>
      <vt:lpstr>'脱落症例報告書(治験)'!Print_Titles</vt:lpstr>
      <vt:lpstr>'到達報告書(治験)'!Print_Titles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2016-03-28T02:59:59Z</dcterms:modified>
</cp:coreProperties>
</file>