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健康寿命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<sst xmlns="http://schemas.openxmlformats.org/spreadsheetml/2006/main" count="175" uniqueCount="96">
  <si>
    <t>６５－６９歳</t>
  </si>
  <si>
    <t>７０－７４歳</t>
  </si>
  <si>
    <t>７５－７９歳</t>
  </si>
  <si>
    <t>８０歳以上</t>
  </si>
  <si>
    <t>生存数</t>
  </si>
  <si>
    <t>定常人口</t>
  </si>
  <si>
    <t>表１</t>
  </si>
  <si>
    <t>表７</t>
  </si>
  <si>
    <t>年齢</t>
  </si>
  <si>
    <t>男性</t>
  </si>
  <si>
    <t>女性</t>
  </si>
  <si>
    <t>小計</t>
  </si>
  <si>
    <t>自立定常人口の算出</t>
  </si>
  <si>
    <t>各年齢健康余命</t>
  </si>
  <si>
    <t>６５歳以上</t>
  </si>
  <si>
    <t>６５歳</t>
  </si>
  <si>
    <t>７０歳以上</t>
  </si>
  <si>
    <t>７０歳</t>
  </si>
  <si>
    <t>７５歳以上</t>
  </si>
  <si>
    <t>７５歳</t>
  </si>
  <si>
    <t>８０－８４歳</t>
  </si>
  <si>
    <t>８５－８９歳</t>
  </si>
  <si>
    <t>９０－９４歳</t>
  </si>
  <si>
    <t>障害期間（６５歳平均余命－６５歳健康余命）</t>
  </si>
  <si>
    <t>１００歳以上</t>
  </si>
  <si>
    <t>表２</t>
  </si>
  <si>
    <t>表８</t>
  </si>
  <si>
    <t>健康寿命</t>
  </si>
  <si>
    <t>表1男性</t>
  </si>
  <si>
    <t>表2男性</t>
  </si>
  <si>
    <t>表2／表1</t>
  </si>
  <si>
    <t>自立率＝1-表２/表１</t>
  </si>
  <si>
    <t>表1女性</t>
  </si>
  <si>
    <t>表2女性</t>
  </si>
  <si>
    <t>自立率＝1-表２/表１</t>
  </si>
  <si>
    <t>計算結果</t>
  </si>
  <si>
    <t>０歳平均余命</t>
  </si>
  <si>
    <t>障害期間</t>
  </si>
  <si>
    <t>６５歳平均余命</t>
  </si>
  <si>
    <t>H１２年11月　男性要支援・要介護者割合</t>
  </si>
  <si>
    <t>H１２年11月　女性要支援・要介護者割合</t>
  </si>
  <si>
    <t>H１２年11月　年齢別被保険者数</t>
  </si>
  <si>
    <t>表３　男性年齢別　自立率　を計算する。</t>
  </si>
  <si>
    <t>表4　女性年齢別　自立率　を計算する。</t>
  </si>
  <si>
    <t>女性の健康余命を計算する。</t>
  </si>
  <si>
    <t>↓生命表より</t>
  </si>
  <si>
    <t>男性の健康余命を計算する。</t>
  </si>
  <si>
    <t>介護保険被保険者数、要支援・要介護者数から自立率を算出する。</t>
  </si>
  <si>
    <t>男性の自立定常人口を算出する。</t>
  </si>
  <si>
    <t>女性の自立定常人口を算出する。</t>
  </si>
  <si>
    <t>６５歳健康余命</t>
  </si>
  <si>
    <t>７０歳健康余命</t>
  </si>
  <si>
    <t>７５歳健康余命</t>
  </si>
  <si>
    <t>８５歳以上</t>
  </si>
  <si>
    <t>８０歳</t>
  </si>
  <si>
    <t>８０歳健康余命</t>
  </si>
  <si>
    <t>８５歳－</t>
  </si>
  <si>
    <t>東京都定常人口</t>
  </si>
  <si>
    <t>平成７年東京都生命表より</t>
  </si>
  <si>
    <t>平成７年東京都生命表</t>
  </si>
  <si>
    <t>参考資料</t>
  </si>
  <si>
    <t>平成７年東京都人口</t>
  </si>
  <si>
    <t>平成１２年　年計　年齢階層別　要支援者数＋要介護者数</t>
  </si>
  <si>
    <t>東京都</t>
  </si>
  <si>
    <t>集計ID</t>
  </si>
  <si>
    <t>レコードID</t>
  </si>
  <si>
    <t>項目名</t>
  </si>
  <si>
    <t>新規（件）</t>
  </si>
  <si>
    <t>更新（件）</t>
  </si>
  <si>
    <t>変更（件）</t>
  </si>
  <si>
    <t>合計（件）</t>
  </si>
  <si>
    <t>65歳未満（件）</t>
  </si>
  <si>
    <t>65～69歳（件）</t>
  </si>
  <si>
    <t>70～74歳（件）</t>
  </si>
  <si>
    <t>75～79歳（件）</t>
  </si>
  <si>
    <t>80～84歳（件）</t>
  </si>
  <si>
    <t>85～89歳（件）</t>
  </si>
  <si>
    <t>90歳以上（件）</t>
  </si>
  <si>
    <t>65歳以上（件）</t>
  </si>
  <si>
    <t>男</t>
  </si>
  <si>
    <t>女</t>
  </si>
  <si>
    <t>A</t>
  </si>
  <si>
    <t>計</t>
  </si>
  <si>
    <t>年齢65</t>
  </si>
  <si>
    <t>↓平成７年東京都生命表より</t>
  </si>
  <si>
    <t>↓平成７年東京都人口で代用した。</t>
  </si>
  <si>
    <t>市町村認定支援ネットワークより</t>
  </si>
  <si>
    <t>H１２年　年計　要支援・要介護者数</t>
  </si>
  <si>
    <t>自立率*定常人口</t>
  </si>
  <si>
    <t>↑自立定常人口</t>
  </si>
  <si>
    <t>市町村認定支援ネットワーク　東京都　平成１２年　年計　より 要支援要介護者数</t>
  </si>
  <si>
    <t>「自立率  (Independent ratio)はI＝１－（要支援者数＋要介護者数）/介護保険被保険者数」で計算しました。</t>
  </si>
  <si>
    <t>表５</t>
  </si>
  <si>
    <t>表６</t>
  </si>
  <si>
    <t>健康寿命（０歳平均余命－６５歳障害期間）</t>
  </si>
  <si>
    <t>９５－９９歳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</si>
</sst>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">
    <font>
      <sz val="11"/>
      <name val="ＭＳ Ｐゴシック"/>
      <family val="0"/>
    </font>
    <font>
      <sz val="6"/>
      <name val="ＭＳ Ｐゴシック"/>
      <family val="3"/>
    </font>
    <font>
      <b/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NumberFormat="1" applyFill="1" applyBorder="1" applyAlignment="1">
      <alignment/>
    </xf>
    <xf numFmtId="0" fontId="0" fillId="0" borderId="5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15" xfId="0" applyNumberFormat="1" applyBorder="1" applyAlignment="1">
      <alignment/>
    </xf>
    <xf numFmtId="0" fontId="0" fillId="0" borderId="2" xfId="0" applyNumberFormat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37</xdr:row>
      <xdr:rowOff>123825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6591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2"/>
  <sheetViews>
    <sheetView tabSelected="1" workbookViewId="0" topLeftCell="E1">
      <selection activeCell="M1" sqref="M1"/>
    </sheetView>
  </sheetViews>
  <sheetFormatPr defaultColWidth="9.00390625" defaultRowHeight="13.5"/>
  <cols>
    <col min="1" max="1" width="9.00390625" style="1" customWidth="1"/>
    <col min="2" max="2" width="15.00390625" style="1" customWidth="1"/>
    <col min="3" max="4" width="10.25390625" style="1" customWidth="1"/>
    <col min="5" max="10" width="9.00390625" style="1" customWidth="1"/>
    <col min="11" max="11" width="9.875" style="1" customWidth="1"/>
    <col min="12" max="18" width="9.00390625" style="1" customWidth="1"/>
    <col min="19" max="19" width="9.75390625" style="1" customWidth="1"/>
    <col min="20" max="23" width="9.00390625" style="1" customWidth="1"/>
    <col min="24" max="24" width="19.50390625" style="1" customWidth="1"/>
    <col min="25" max="25" width="7.375" style="1" customWidth="1"/>
    <col min="26" max="26" width="20.125" style="1" customWidth="1"/>
    <col min="27" max="44" width="9.00390625" style="1" customWidth="1"/>
    <col min="45" max="45" width="14.50390625" style="1" customWidth="1"/>
    <col min="46" max="46" width="14.625" style="1" customWidth="1"/>
    <col min="47" max="47" width="13.50390625" style="1" customWidth="1"/>
    <col min="48" max="51" width="9.00390625" style="1" customWidth="1"/>
    <col min="52" max="52" width="10.625" style="1" customWidth="1"/>
    <col min="53" max="16384" width="9.00390625" style="1" customWidth="1"/>
  </cols>
  <sheetData>
    <row r="1" spans="1:6" ht="13.5">
      <c r="A1"/>
      <c r="B1" s="1" t="s">
        <v>57</v>
      </c>
      <c r="C1" s="34" t="s">
        <v>83</v>
      </c>
      <c r="D1" s="2">
        <v>82912</v>
      </c>
      <c r="E1" s="4">
        <v>91317</v>
      </c>
      <c r="F1" s="6"/>
    </row>
    <row r="2" spans="1:6" ht="13.5">
      <c r="A2"/>
      <c r="B2" s="1" t="s">
        <v>58</v>
      </c>
      <c r="D2" s="5">
        <v>81511</v>
      </c>
      <c r="E2" s="7">
        <v>90605</v>
      </c>
      <c r="F2" s="6"/>
    </row>
    <row r="3" spans="1:6" ht="13.5">
      <c r="A3"/>
      <c r="D3" s="5">
        <v>80011</v>
      </c>
      <c r="E3" s="7">
        <v>89819</v>
      </c>
      <c r="F3" s="6"/>
    </row>
    <row r="4" spans="1:6" ht="13.5">
      <c r="A4"/>
      <c r="D4" s="5">
        <v>78388</v>
      </c>
      <c r="E4" s="7">
        <v>88948</v>
      </c>
      <c r="F4" s="6"/>
    </row>
    <row r="5" spans="1:6" ht="13.5">
      <c r="A5"/>
      <c r="D5" s="5">
        <v>76628</v>
      </c>
      <c r="E5" s="7">
        <v>87988</v>
      </c>
      <c r="F5" s="6"/>
    </row>
    <row r="6" spans="1:7" ht="13.5">
      <c r="A6"/>
      <c r="C6" s="1">
        <v>70</v>
      </c>
      <c r="D6" s="5">
        <v>74715</v>
      </c>
      <c r="E6" s="7">
        <v>86941</v>
      </c>
      <c r="F6" s="6"/>
      <c r="G6" s="1" t="s">
        <v>47</v>
      </c>
    </row>
    <row r="7" spans="1:6" ht="13.5">
      <c r="A7"/>
      <c r="D7" s="5">
        <v>72651</v>
      </c>
      <c r="E7" s="7">
        <v>85803</v>
      </c>
      <c r="F7" s="6"/>
    </row>
    <row r="8" spans="1:24" ht="13.5">
      <c r="A8"/>
      <c r="B8"/>
      <c r="D8" s="5">
        <v>70442</v>
      </c>
      <c r="E8" s="7">
        <v>84564</v>
      </c>
      <c r="F8" s="6"/>
      <c r="G8" t="s">
        <v>6</v>
      </c>
      <c r="H8" s="11" t="s">
        <v>85</v>
      </c>
      <c r="I8"/>
      <c r="J8"/>
      <c r="K8"/>
      <c r="N8"/>
      <c r="O8" s="1" t="s">
        <v>48</v>
      </c>
      <c r="P8"/>
      <c r="Q8"/>
      <c r="R8"/>
      <c r="S8"/>
      <c r="T8"/>
      <c r="U8" t="s">
        <v>7</v>
      </c>
      <c r="V8" t="s">
        <v>46</v>
      </c>
      <c r="W8"/>
      <c r="X8"/>
    </row>
    <row r="9" spans="1:24" ht="14.25" thickBot="1">
      <c r="A9"/>
      <c r="B9"/>
      <c r="D9" s="5">
        <v>68074</v>
      </c>
      <c r="E9" s="7">
        <v>83198</v>
      </c>
      <c r="F9" s="6"/>
      <c r="G9" t="s">
        <v>41</v>
      </c>
      <c r="H9"/>
      <c r="I9"/>
      <c r="J9"/>
      <c r="K9"/>
      <c r="N9" t="s">
        <v>92</v>
      </c>
      <c r="O9" t="s">
        <v>84</v>
      </c>
      <c r="Q9"/>
      <c r="R9"/>
      <c r="S9"/>
      <c r="T9"/>
      <c r="U9"/>
      <c r="V9" t="s">
        <v>45</v>
      </c>
      <c r="W9"/>
      <c r="X9"/>
    </row>
    <row r="10" spans="1:24" ht="14.25" thickBot="1">
      <c r="A10"/>
      <c r="B10" s="17"/>
      <c r="D10" s="5">
        <v>65529</v>
      </c>
      <c r="E10" s="7">
        <v>81677</v>
      </c>
      <c r="F10" s="6"/>
      <c r="G10" s="13" t="s">
        <v>8</v>
      </c>
      <c r="H10" s="14" t="s">
        <v>9</v>
      </c>
      <c r="I10" s="15" t="s">
        <v>10</v>
      </c>
      <c r="J10" t="s">
        <v>11</v>
      </c>
      <c r="K10"/>
      <c r="N10"/>
      <c r="O10" s="12" t="s">
        <v>5</v>
      </c>
      <c r="P10" t="s">
        <v>88</v>
      </c>
      <c r="Q10"/>
      <c r="R10" t="s">
        <v>12</v>
      </c>
      <c r="S10"/>
      <c r="U10" t="s">
        <v>9</v>
      </c>
      <c r="V10" s="12" t="s">
        <v>4</v>
      </c>
      <c r="W10" s="25" t="s">
        <v>13</v>
      </c>
      <c r="X10"/>
    </row>
    <row r="11" spans="1:24" ht="13.5">
      <c r="A11"/>
      <c r="B11" s="17"/>
      <c r="C11" s="1">
        <v>75</v>
      </c>
      <c r="D11" s="29">
        <v>62790</v>
      </c>
      <c r="E11" s="30">
        <v>79982</v>
      </c>
      <c r="F11" s="11"/>
      <c r="G11" s="16" t="s">
        <v>0</v>
      </c>
      <c r="H11" s="17">
        <v>257717</v>
      </c>
      <c r="I11" s="18">
        <v>293026</v>
      </c>
      <c r="J11">
        <f>SUM(H11:I11)</f>
        <v>550743</v>
      </c>
      <c r="K11"/>
      <c r="N11" s="17" t="s">
        <v>0</v>
      </c>
      <c r="O11" s="35">
        <f>SUM(D1:D5)</f>
        <v>399450</v>
      </c>
      <c r="P11">
        <f>O11*L40</f>
        <v>396413.6362754494</v>
      </c>
      <c r="Q11"/>
      <c r="R11" t="s">
        <v>14</v>
      </c>
      <c r="S11">
        <f>SUM(P11:P15)</f>
        <v>1347787.591520855</v>
      </c>
      <c r="U11" t="s">
        <v>15</v>
      </c>
      <c r="V11" s="25">
        <v>83584</v>
      </c>
      <c r="W11" s="16">
        <f>S11/V11</f>
        <v>16.1249472569015</v>
      </c>
      <c r="X11" s="25" t="s">
        <v>50</v>
      </c>
    </row>
    <row r="12" spans="1:24" ht="13.5">
      <c r="A12"/>
      <c r="B12" s="17"/>
      <c r="D12" s="29">
        <v>59862</v>
      </c>
      <c r="E12" s="30">
        <v>78098</v>
      </c>
      <c r="F12" s="11"/>
      <c r="G12" s="16" t="s">
        <v>1</v>
      </c>
      <c r="H12" s="17">
        <v>163639</v>
      </c>
      <c r="I12" s="18">
        <v>227589</v>
      </c>
      <c r="J12">
        <f aca="true" t="shared" si="0" ref="J12:J19">SUM(H12:I12)</f>
        <v>391228</v>
      </c>
      <c r="K12"/>
      <c r="N12" s="17" t="s">
        <v>1</v>
      </c>
      <c r="O12" s="36">
        <f>SUM(D6:D10)</f>
        <v>351411</v>
      </c>
      <c r="P12">
        <f>O12*L41</f>
        <v>345595.63209870504</v>
      </c>
      <c r="Q12"/>
      <c r="R12" t="s">
        <v>16</v>
      </c>
      <c r="S12">
        <f>SUM(P12:P15)</f>
        <v>951373.9552454056</v>
      </c>
      <c r="U12" t="s">
        <v>17</v>
      </c>
      <c r="V12" s="26">
        <v>75698</v>
      </c>
      <c r="W12" s="16">
        <f>S12/V12</f>
        <v>12.56801969993138</v>
      </c>
      <c r="X12" s="26" t="s">
        <v>51</v>
      </c>
    </row>
    <row r="13" spans="1:24" ht="13.5">
      <c r="A13"/>
      <c r="B13" s="17"/>
      <c r="D13" s="29">
        <v>56775</v>
      </c>
      <c r="E13" s="30">
        <v>75991</v>
      </c>
      <c r="F13" s="11"/>
      <c r="G13" s="16" t="s">
        <v>2</v>
      </c>
      <c r="H13" s="17">
        <v>105270</v>
      </c>
      <c r="I13" s="18">
        <v>165151</v>
      </c>
      <c r="J13">
        <f t="shared" si="0"/>
        <v>270421</v>
      </c>
      <c r="K13"/>
      <c r="N13" s="17" t="s">
        <v>2</v>
      </c>
      <c r="O13" s="36">
        <f>SUM(D11:D15)</f>
        <v>283182</v>
      </c>
      <c r="P13">
        <f>O13*L42</f>
        <v>275006.92544884584</v>
      </c>
      <c r="Q13"/>
      <c r="R13" t="s">
        <v>18</v>
      </c>
      <c r="S13">
        <f>SUM(P13:P15)</f>
        <v>605778.3231467005</v>
      </c>
      <c r="U13" t="s">
        <v>19</v>
      </c>
      <c r="V13" s="26">
        <v>64192</v>
      </c>
      <c r="W13" s="16">
        <f>S13/V13</f>
        <v>9.436975373048051</v>
      </c>
      <c r="X13" s="26" t="s">
        <v>52</v>
      </c>
    </row>
    <row r="14" spans="1:24" ht="14.25" thickBot="1">
      <c r="A14"/>
      <c r="B14" s="28"/>
      <c r="D14" s="29">
        <v>53555</v>
      </c>
      <c r="E14" s="30">
        <v>73629</v>
      </c>
      <c r="F14" s="11"/>
      <c r="G14" s="16" t="s">
        <v>20</v>
      </c>
      <c r="H14" s="28">
        <v>70207</v>
      </c>
      <c r="I14" s="18">
        <v>117606</v>
      </c>
      <c r="J14">
        <f t="shared" si="0"/>
        <v>187813</v>
      </c>
      <c r="K14"/>
      <c r="N14" s="17" t="s">
        <v>20</v>
      </c>
      <c r="O14" s="36">
        <f>SUM(D16:D20)</f>
        <v>196204</v>
      </c>
      <c r="P14">
        <f>O14*L43</f>
        <v>186640.70733687523</v>
      </c>
      <c r="Q14"/>
      <c r="R14" t="s">
        <v>3</v>
      </c>
      <c r="S14">
        <f>SUM(P14:P15)</f>
        <v>330771.3976978546</v>
      </c>
      <c r="U14" t="s">
        <v>54</v>
      </c>
      <c r="V14" s="27">
        <v>48474</v>
      </c>
      <c r="W14" s="19">
        <f>S14/V14</f>
        <v>6.8236868774570825</v>
      </c>
      <c r="X14" s="27" t="s">
        <v>55</v>
      </c>
    </row>
    <row r="15" spans="1:24" ht="14.25" thickBot="1">
      <c r="A15"/>
      <c r="B15"/>
      <c r="D15" s="29">
        <v>50200</v>
      </c>
      <c r="E15" s="30">
        <v>71010</v>
      </c>
      <c r="F15" s="11"/>
      <c r="G15" s="16" t="s">
        <v>21</v>
      </c>
      <c r="H15" s="28">
        <v>30832</v>
      </c>
      <c r="I15" s="18">
        <v>61933</v>
      </c>
      <c r="J15">
        <f t="shared" si="0"/>
        <v>92765</v>
      </c>
      <c r="K15"/>
      <c r="N15" s="28" t="s">
        <v>56</v>
      </c>
      <c r="O15" s="37">
        <f>SUM(D21:D46)</f>
        <v>162881</v>
      </c>
      <c r="P15">
        <f>O15*L49</f>
        <v>144130.69036097938</v>
      </c>
      <c r="Q15"/>
      <c r="R15"/>
      <c r="S15"/>
      <c r="T15"/>
      <c r="U15"/>
      <c r="V15"/>
      <c r="W15"/>
      <c r="X15"/>
    </row>
    <row r="16" spans="1:24" ht="13.5">
      <c r="A16"/>
      <c r="B16"/>
      <c r="C16" s="1">
        <v>80</v>
      </c>
      <c r="D16" s="29">
        <v>46695</v>
      </c>
      <c r="E16" s="30">
        <v>68152</v>
      </c>
      <c r="F16" s="11"/>
      <c r="G16" s="16" t="s">
        <v>22</v>
      </c>
      <c r="H16" s="28">
        <v>10500</v>
      </c>
      <c r="I16" s="18">
        <v>27225</v>
      </c>
      <c r="J16">
        <f t="shared" si="0"/>
        <v>37725</v>
      </c>
      <c r="K16"/>
      <c r="N16"/>
      <c r="O16"/>
      <c r="P16"/>
      <c r="Q16"/>
      <c r="R16"/>
      <c r="S16"/>
      <c r="T16"/>
      <c r="U16"/>
      <c r="V16"/>
      <c r="X16"/>
    </row>
    <row r="17" spans="1:24" ht="13.5">
      <c r="A17"/>
      <c r="B17"/>
      <c r="D17" s="29">
        <v>43045</v>
      </c>
      <c r="E17" s="30">
        <v>65092</v>
      </c>
      <c r="F17" s="11"/>
      <c r="G17" s="16" t="s">
        <v>95</v>
      </c>
      <c r="H17" s="28"/>
      <c r="I17" s="18"/>
      <c r="J17">
        <f t="shared" si="0"/>
        <v>0</v>
      </c>
      <c r="K17"/>
      <c r="N17"/>
      <c r="O17"/>
      <c r="P17" t="s">
        <v>89</v>
      </c>
      <c r="Q17"/>
      <c r="R17"/>
      <c r="S17"/>
      <c r="T17"/>
      <c r="U17"/>
      <c r="V17"/>
      <c r="X17"/>
    </row>
    <row r="18" spans="1:24" ht="14.25" thickBot="1">
      <c r="A18"/>
      <c r="B18"/>
      <c r="D18" s="29">
        <v>39284</v>
      </c>
      <c r="E18" s="30">
        <v>61860</v>
      </c>
      <c r="F18" s="11"/>
      <c r="G18" s="19" t="s">
        <v>24</v>
      </c>
      <c r="H18" s="20"/>
      <c r="I18" s="21"/>
      <c r="J18">
        <f t="shared" si="0"/>
        <v>0</v>
      </c>
      <c r="K18"/>
      <c r="L18"/>
      <c r="M18"/>
      <c r="N18"/>
      <c r="O18"/>
      <c r="P18"/>
      <c r="Q18"/>
      <c r="R18"/>
      <c r="S18"/>
      <c r="U18"/>
      <c r="V18"/>
      <c r="W18"/>
      <c r="X18"/>
    </row>
    <row r="19" spans="1:24" ht="13.5">
      <c r="A19"/>
      <c r="B19"/>
      <c r="D19" s="29">
        <v>35476</v>
      </c>
      <c r="E19" s="30">
        <v>58392</v>
      </c>
      <c r="F19" s="11"/>
      <c r="G19" s="17" t="s">
        <v>11</v>
      </c>
      <c r="H19" s="17">
        <f>SUM(H11:H18)</f>
        <v>638165</v>
      </c>
      <c r="I19" s="17">
        <f>SUM(I11:I18)</f>
        <v>892530</v>
      </c>
      <c r="J19">
        <f t="shared" si="0"/>
        <v>1530695</v>
      </c>
      <c r="K19"/>
      <c r="L19"/>
      <c r="M19"/>
      <c r="N19"/>
      <c r="O19"/>
      <c r="P19"/>
      <c r="Q19"/>
      <c r="R19"/>
      <c r="S19"/>
      <c r="U19"/>
      <c r="V19"/>
      <c r="W19"/>
      <c r="X19"/>
    </row>
    <row r="20" spans="1:24" ht="13.5">
      <c r="A20"/>
      <c r="B20"/>
      <c r="D20" s="29">
        <v>31704</v>
      </c>
      <c r="E20" s="30">
        <v>54670</v>
      </c>
      <c r="F20" s="11"/>
      <c r="G20" t="s">
        <v>53</v>
      </c>
      <c r="H20">
        <f>SUM(H15:H18)</f>
        <v>41332</v>
      </c>
      <c r="I20">
        <f>SUM(I15:I18)</f>
        <v>89158</v>
      </c>
      <c r="J20">
        <f>SUM(J15:J18)</f>
        <v>130490</v>
      </c>
      <c r="K20"/>
      <c r="L20"/>
      <c r="O20"/>
      <c r="P20"/>
      <c r="Q20"/>
      <c r="R20"/>
      <c r="S20"/>
      <c r="U20"/>
      <c r="V20"/>
      <c r="W20"/>
      <c r="X20"/>
    </row>
    <row r="21" spans="1:24" ht="13.5">
      <c r="A21"/>
      <c r="B21"/>
      <c r="C21" s="1">
        <v>85</v>
      </c>
      <c r="D21" s="29">
        <v>28030</v>
      </c>
      <c r="E21" s="30">
        <v>50727</v>
      </c>
      <c r="F21" s="11"/>
      <c r="G21"/>
      <c r="H21"/>
      <c r="I21"/>
      <c r="J21"/>
      <c r="K21"/>
      <c r="L21"/>
      <c r="O21"/>
      <c r="P21"/>
      <c r="Q21"/>
      <c r="R21"/>
      <c r="S21"/>
      <c r="U21"/>
      <c r="V21"/>
      <c r="W21"/>
      <c r="X21"/>
    </row>
    <row r="22" spans="1:24" ht="13.5">
      <c r="A22"/>
      <c r="B22"/>
      <c r="D22" s="29">
        <v>24501</v>
      </c>
      <c r="E22" s="30">
        <v>46620</v>
      </c>
      <c r="F22" s="11"/>
      <c r="G22" t="s">
        <v>25</v>
      </c>
      <c r="H22" t="s">
        <v>86</v>
      </c>
      <c r="I22"/>
      <c r="J22"/>
      <c r="K22"/>
      <c r="L22"/>
      <c r="M22"/>
      <c r="N22"/>
      <c r="O22"/>
      <c r="P22"/>
      <c r="Q22"/>
      <c r="R22"/>
      <c r="S22"/>
      <c r="U22"/>
      <c r="V22"/>
      <c r="W22"/>
      <c r="X22"/>
    </row>
    <row r="23" spans="1:24" ht="14.25" thickBot="1">
      <c r="A23"/>
      <c r="B23"/>
      <c r="D23" s="29">
        <v>21158</v>
      </c>
      <c r="E23" s="30">
        <v>42437</v>
      </c>
      <c r="F23" s="11"/>
      <c r="G23" t="s">
        <v>87</v>
      </c>
      <c r="H23"/>
      <c r="I23"/>
      <c r="J23"/>
      <c r="K23"/>
      <c r="N23"/>
      <c r="O23" t="s">
        <v>49</v>
      </c>
      <c r="P23"/>
      <c r="Q23"/>
      <c r="R23"/>
      <c r="S23"/>
      <c r="U23" t="s">
        <v>26</v>
      </c>
      <c r="V23" t="s">
        <v>44</v>
      </c>
      <c r="W23"/>
      <c r="X23"/>
    </row>
    <row r="24" spans="1:24" ht="15" customHeight="1" thickBot="1">
      <c r="A24"/>
      <c r="B24"/>
      <c r="D24" s="29">
        <v>18039</v>
      </c>
      <c r="E24" s="30">
        <v>38223</v>
      </c>
      <c r="F24" s="11"/>
      <c r="G24" s="13" t="s">
        <v>8</v>
      </c>
      <c r="H24" s="14" t="s">
        <v>9</v>
      </c>
      <c r="I24" s="15" t="s">
        <v>10</v>
      </c>
      <c r="J24" t="s">
        <v>11</v>
      </c>
      <c r="K24"/>
      <c r="N24" t="s">
        <v>93</v>
      </c>
      <c r="O24" t="s">
        <v>45</v>
      </c>
      <c r="P24"/>
      <c r="R24"/>
      <c r="S24"/>
      <c r="U24"/>
      <c r="V24" t="s">
        <v>45</v>
      </c>
      <c r="W24"/>
      <c r="X24"/>
    </row>
    <row r="25" spans="1:24" ht="15" customHeight="1" thickBot="1">
      <c r="A25"/>
      <c r="B25"/>
      <c r="D25" s="29">
        <v>15173</v>
      </c>
      <c r="E25" s="30">
        <v>34071</v>
      </c>
      <c r="F25" s="11"/>
      <c r="G25" s="16" t="s">
        <v>0</v>
      </c>
      <c r="H25" s="17">
        <v>1959</v>
      </c>
      <c r="I25" s="18">
        <v>2291</v>
      </c>
      <c r="J25">
        <f>H25+I25</f>
        <v>4250</v>
      </c>
      <c r="K25"/>
      <c r="N25"/>
      <c r="O25" s="12" t="s">
        <v>5</v>
      </c>
      <c r="P25" t="s">
        <v>88</v>
      </c>
      <c r="R25" t="s">
        <v>12</v>
      </c>
      <c r="S25"/>
      <c r="U25" t="s">
        <v>10</v>
      </c>
      <c r="V25" s="12" t="s">
        <v>4</v>
      </c>
      <c r="W25" s="25" t="s">
        <v>13</v>
      </c>
      <c r="X25" s="17"/>
    </row>
    <row r="26" spans="1:24" ht="13.5">
      <c r="A26"/>
      <c r="B26"/>
      <c r="D26" s="29">
        <v>12580</v>
      </c>
      <c r="E26" s="30">
        <v>30030</v>
      </c>
      <c r="F26" s="11"/>
      <c r="G26" s="16" t="s">
        <v>1</v>
      </c>
      <c r="H26" s="17">
        <v>2708</v>
      </c>
      <c r="I26" s="18">
        <v>4125</v>
      </c>
      <c r="J26">
        <f aca="true" t="shared" si="1" ref="J26:J32">H26+I26</f>
        <v>6833</v>
      </c>
      <c r="K26"/>
      <c r="N26" s="17" t="s">
        <v>0</v>
      </c>
      <c r="O26" s="25">
        <f>SUM(E1:E5)</f>
        <v>448677</v>
      </c>
      <c r="P26">
        <f>O26*L54</f>
        <v>445169.0552886092</v>
      </c>
      <c r="R26" t="s">
        <v>14</v>
      </c>
      <c r="S26">
        <f>SUM(P26:P30)</f>
        <v>1726199.4987588886</v>
      </c>
      <c r="U26" t="s">
        <v>15</v>
      </c>
      <c r="V26">
        <v>91317</v>
      </c>
      <c r="W26" s="26">
        <f>S26/V26</f>
        <v>18.903375042531934</v>
      </c>
      <c r="X26" s="25" t="s">
        <v>50</v>
      </c>
    </row>
    <row r="27" spans="1:24" ht="13.5">
      <c r="A27"/>
      <c r="B27"/>
      <c r="D27" s="29">
        <v>10273</v>
      </c>
      <c r="E27" s="30">
        <v>26122</v>
      </c>
      <c r="F27" s="11"/>
      <c r="G27" s="16" t="s">
        <v>2</v>
      </c>
      <c r="H27" s="17">
        <v>3039</v>
      </c>
      <c r="I27" s="18">
        <v>6812</v>
      </c>
      <c r="J27">
        <f t="shared" si="1"/>
        <v>9851</v>
      </c>
      <c r="K27"/>
      <c r="N27" s="17" t="s">
        <v>1</v>
      </c>
      <c r="O27" s="26">
        <f>SUM(E6:E10)</f>
        <v>422183</v>
      </c>
      <c r="P27">
        <f>O27*L55</f>
        <v>414531.0270355773</v>
      </c>
      <c r="R27" t="s">
        <v>16</v>
      </c>
      <c r="S27">
        <f>SUM(P27:P30)</f>
        <v>1281030.4434702795</v>
      </c>
      <c r="U27" t="s">
        <v>17</v>
      </c>
      <c r="V27">
        <v>86941</v>
      </c>
      <c r="W27" s="26">
        <f>S27/V27</f>
        <v>14.73448020462474</v>
      </c>
      <c r="X27" s="26" t="s">
        <v>51</v>
      </c>
    </row>
    <row r="28" spans="1:24" ht="13.5">
      <c r="A28"/>
      <c r="B28"/>
      <c r="D28" s="29">
        <v>8255</v>
      </c>
      <c r="E28" s="30">
        <v>22413</v>
      </c>
      <c r="F28" s="11"/>
      <c r="G28" s="16" t="s">
        <v>20</v>
      </c>
      <c r="H28" s="28">
        <v>3422</v>
      </c>
      <c r="I28" s="18">
        <v>8793</v>
      </c>
      <c r="J28">
        <f t="shared" si="1"/>
        <v>12215</v>
      </c>
      <c r="K28"/>
      <c r="N28" s="17" t="s">
        <v>2</v>
      </c>
      <c r="O28" s="26">
        <f>SUM(E11:E15)</f>
        <v>378710</v>
      </c>
      <c r="P28">
        <f>O28*L56</f>
        <v>363089.310328124</v>
      </c>
      <c r="R28" t="s">
        <v>18</v>
      </c>
      <c r="S28">
        <f>SUM(P28:P30)</f>
        <v>866499.4164347021</v>
      </c>
      <c r="U28" t="s">
        <v>19</v>
      </c>
      <c r="V28">
        <v>79982</v>
      </c>
      <c r="W28" s="26">
        <f>S28/V28</f>
        <v>10.833680283497563</v>
      </c>
      <c r="X28" s="26" t="s">
        <v>52</v>
      </c>
    </row>
    <row r="29" spans="1:29" ht="14.25" thickBot="1">
      <c r="A29"/>
      <c r="B29"/>
      <c r="D29" s="29">
        <v>6522</v>
      </c>
      <c r="E29" s="30">
        <v>18953</v>
      </c>
      <c r="F29" s="11"/>
      <c r="G29" s="16" t="s">
        <v>21</v>
      </c>
      <c r="H29" s="28">
        <v>2955</v>
      </c>
      <c r="I29" s="18">
        <v>8263</v>
      </c>
      <c r="J29">
        <f t="shared" si="1"/>
        <v>11218</v>
      </c>
      <c r="K29"/>
      <c r="N29" s="17" t="s">
        <v>20</v>
      </c>
      <c r="O29" s="26">
        <f>SUM(D16:D20)</f>
        <v>196204</v>
      </c>
      <c r="P29">
        <f>O29*L57</f>
        <v>181534.495280853</v>
      </c>
      <c r="R29" t="s">
        <v>3</v>
      </c>
      <c r="S29">
        <f>SUM(P29:P30)</f>
        <v>503410.10610657814</v>
      </c>
      <c r="U29" t="s">
        <v>54</v>
      </c>
      <c r="V29">
        <v>68152</v>
      </c>
      <c r="W29" s="27">
        <f>S29/V29</f>
        <v>7.3865786199462695</v>
      </c>
      <c r="X29" s="27" t="s">
        <v>55</v>
      </c>
      <c r="Z29"/>
      <c r="AA29"/>
      <c r="AB29"/>
      <c r="AC29"/>
    </row>
    <row r="30" spans="1:29" ht="14.25" thickBot="1">
      <c r="A30"/>
      <c r="B30"/>
      <c r="D30" s="29">
        <v>5060</v>
      </c>
      <c r="E30" s="30">
        <v>15784</v>
      </c>
      <c r="F30" s="11"/>
      <c r="G30" s="16" t="s">
        <v>22</v>
      </c>
      <c r="H30" s="28">
        <v>1803</v>
      </c>
      <c r="I30" s="18">
        <v>5490</v>
      </c>
      <c r="J30">
        <f t="shared" si="1"/>
        <v>7293</v>
      </c>
      <c r="K30"/>
      <c r="N30" s="28" t="s">
        <v>56</v>
      </c>
      <c r="O30" s="27">
        <f>SUM(E21:E51)</f>
        <v>380582</v>
      </c>
      <c r="P30">
        <f>O30*L63</f>
        <v>321875.61082572513</v>
      </c>
      <c r="R30"/>
      <c r="S30"/>
      <c r="U30"/>
      <c r="V30"/>
      <c r="W30"/>
      <c r="X30"/>
      <c r="Z30"/>
      <c r="AA30"/>
      <c r="AB30"/>
      <c r="AC30"/>
    </row>
    <row r="31" spans="1:29" ht="13.5">
      <c r="A31"/>
      <c r="B31"/>
      <c r="C31" s="1">
        <v>95</v>
      </c>
      <c r="D31" s="29">
        <v>3852</v>
      </c>
      <c r="E31" s="30">
        <v>12931</v>
      </c>
      <c r="F31" s="11"/>
      <c r="G31" s="16" t="s">
        <v>95</v>
      </c>
      <c r="H31" s="28">
        <v>0</v>
      </c>
      <c r="I31" s="18">
        <v>0</v>
      </c>
      <c r="J31">
        <f t="shared" si="1"/>
        <v>0</v>
      </c>
      <c r="K31"/>
      <c r="L31"/>
      <c r="M31"/>
      <c r="N31"/>
      <c r="O31"/>
      <c r="P31"/>
      <c r="Q31"/>
      <c r="R31"/>
      <c r="S31"/>
      <c r="U31"/>
      <c r="V31"/>
      <c r="W31"/>
      <c r="X31"/>
      <c r="Z31"/>
      <c r="AA31"/>
      <c r="AB31"/>
      <c r="AC31"/>
    </row>
    <row r="32" spans="1:29" ht="14.25" thickBot="1">
      <c r="A32"/>
      <c r="B32"/>
      <c r="D32" s="29">
        <v>2874</v>
      </c>
      <c r="E32" s="30">
        <v>10446</v>
      </c>
      <c r="F32" s="11"/>
      <c r="G32" s="19" t="s">
        <v>24</v>
      </c>
      <c r="H32" s="20"/>
      <c r="I32" s="21"/>
      <c r="J32">
        <f t="shared" si="1"/>
        <v>0</v>
      </c>
      <c r="K32"/>
      <c r="L32"/>
      <c r="M32"/>
      <c r="N32"/>
      <c r="O32"/>
      <c r="P32"/>
      <c r="Q32"/>
      <c r="R32"/>
      <c r="S32"/>
      <c r="U32"/>
      <c r="V32"/>
      <c r="W32"/>
      <c r="X32"/>
      <c r="Z32"/>
      <c r="AA32"/>
      <c r="AB32"/>
      <c r="AC32"/>
    </row>
    <row r="33" spans="1:28" ht="13.5">
      <c r="A33"/>
      <c r="B33"/>
      <c r="D33" s="29">
        <v>2098</v>
      </c>
      <c r="E33" s="30">
        <v>8334</v>
      </c>
      <c r="F33" s="11"/>
      <c r="G33" t="s">
        <v>11</v>
      </c>
      <c r="H33">
        <f>SUM(H25:H32)</f>
        <v>15886</v>
      </c>
      <c r="I33">
        <f>SUM(I25:I32)</f>
        <v>35774</v>
      </c>
      <c r="J33">
        <f>J25+J26+J27+J28+J29+J30+J31+J32</f>
        <v>51660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3.5">
      <c r="A34"/>
      <c r="B34"/>
      <c r="D34" s="29">
        <v>1498</v>
      </c>
      <c r="E34" s="30">
        <v>6504</v>
      </c>
      <c r="F34" s="11"/>
      <c r="G34" t="s">
        <v>53</v>
      </c>
      <c r="H34">
        <f>H29+H30+H31+H32</f>
        <v>4758</v>
      </c>
      <c r="I34">
        <f>I29+I30+I31+I32</f>
        <v>13753</v>
      </c>
      <c r="J34">
        <f>J29+J30+J31+J32</f>
        <v>18511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3.5">
      <c r="A35"/>
      <c r="B35"/>
      <c r="D35" s="29">
        <v>1044</v>
      </c>
      <c r="E35" s="30">
        <v>4946</v>
      </c>
      <c r="F35" s="11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3.5">
      <c r="A36"/>
      <c r="B36"/>
      <c r="D36" s="29">
        <v>709</v>
      </c>
      <c r="E36" s="30">
        <v>3687</v>
      </c>
      <c r="F36" t="s">
        <v>91</v>
      </c>
      <c r="I36"/>
      <c r="J36"/>
      <c r="K36"/>
      <c r="L36"/>
      <c r="M36"/>
      <c r="N36"/>
      <c r="O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3.5">
      <c r="A37"/>
      <c r="B37"/>
      <c r="D37" s="29">
        <v>469</v>
      </c>
      <c r="E37" s="30">
        <v>2687</v>
      </c>
      <c r="H37" t="s">
        <v>42</v>
      </c>
      <c r="I37"/>
      <c r="J37"/>
      <c r="K37"/>
      <c r="L37"/>
      <c r="N37" s="17"/>
      <c r="T37"/>
      <c r="U37"/>
      <c r="V37"/>
      <c r="W37" s="17"/>
      <c r="X37" s="17"/>
      <c r="Y37" s="17"/>
      <c r="AA37"/>
      <c r="AB37"/>
    </row>
    <row r="38" spans="1:28" ht="14.25" thickBot="1">
      <c r="A38"/>
      <c r="B38"/>
      <c r="D38" s="29">
        <v>302</v>
      </c>
      <c r="E38" s="30">
        <v>1914</v>
      </c>
      <c r="H38" t="s">
        <v>39</v>
      </c>
      <c r="I38"/>
      <c r="J38"/>
      <c r="K38"/>
      <c r="L38"/>
      <c r="N38" s="11"/>
      <c r="T38"/>
      <c r="AA38"/>
      <c r="AB38"/>
    </row>
    <row r="39" spans="1:28" ht="14.25" thickBot="1">
      <c r="A39"/>
      <c r="B39"/>
      <c r="D39" s="29">
        <v>188</v>
      </c>
      <c r="E39" s="30">
        <v>1329</v>
      </c>
      <c r="H39" t="s">
        <v>8</v>
      </c>
      <c r="I39" t="s">
        <v>28</v>
      </c>
      <c r="J39" t="s">
        <v>29</v>
      </c>
      <c r="K39" t="s">
        <v>30</v>
      </c>
      <c r="L39" s="25" t="s">
        <v>31</v>
      </c>
      <c r="N39" s="11"/>
      <c r="P39"/>
      <c r="Q39" s="6"/>
      <c r="R39" s="6"/>
      <c r="S39" s="6"/>
      <c r="T39" s="6"/>
      <c r="AA39"/>
      <c r="AB39"/>
    </row>
    <row r="40" spans="1:28" ht="14.25" thickBot="1">
      <c r="A40"/>
      <c r="B40"/>
      <c r="D40" s="29">
        <v>114</v>
      </c>
      <c r="E40" s="30">
        <v>900</v>
      </c>
      <c r="H40" t="s">
        <v>0</v>
      </c>
      <c r="I40">
        <f aca="true" t="shared" si="2" ref="I40:I49">H11</f>
        <v>257717</v>
      </c>
      <c r="J40">
        <f aca="true" t="shared" si="3" ref="J40:J49">H25</f>
        <v>1959</v>
      </c>
      <c r="K40">
        <f>J40/I40</f>
        <v>0.0076013611830030615</v>
      </c>
      <c r="L40" s="26">
        <f>1-K40</f>
        <v>0.992398638816997</v>
      </c>
      <c r="N40" s="11"/>
      <c r="P40"/>
      <c r="Q40" s="32" t="s">
        <v>35</v>
      </c>
      <c r="R40" s="33" t="s">
        <v>63</v>
      </c>
      <c r="S40" s="3"/>
      <c r="T40" s="4"/>
      <c r="AA40"/>
      <c r="AB40"/>
    </row>
    <row r="41" spans="1:28" ht="14.25" thickBot="1">
      <c r="A41"/>
      <c r="B41"/>
      <c r="C41" s="1">
        <v>105</v>
      </c>
      <c r="D41" s="29">
        <v>66</v>
      </c>
      <c r="E41" s="30">
        <v>593</v>
      </c>
      <c r="H41" t="s">
        <v>1</v>
      </c>
      <c r="I41">
        <f t="shared" si="2"/>
        <v>163639</v>
      </c>
      <c r="J41">
        <f t="shared" si="3"/>
        <v>2708</v>
      </c>
      <c r="K41">
        <f aca="true" t="shared" si="4" ref="K41:K49">J41/I41</f>
        <v>0.016548622272196726</v>
      </c>
      <c r="L41" s="26">
        <f aca="true" t="shared" si="5" ref="L41:L49">1-K41</f>
        <v>0.9834513777278032</v>
      </c>
      <c r="N41" s="11"/>
      <c r="P41"/>
      <c r="Q41" s="8"/>
      <c r="R41" s="9"/>
      <c r="S41" s="9"/>
      <c r="T41" s="10"/>
      <c r="AA41"/>
      <c r="AB41"/>
    </row>
    <row r="42" spans="1:28" ht="13.5">
      <c r="A42"/>
      <c r="B42"/>
      <c r="D42" s="29">
        <v>37</v>
      </c>
      <c r="E42" s="30">
        <v>379</v>
      </c>
      <c r="H42" t="s">
        <v>2</v>
      </c>
      <c r="I42">
        <f t="shared" si="2"/>
        <v>105270</v>
      </c>
      <c r="J42">
        <f t="shared" si="3"/>
        <v>3039</v>
      </c>
      <c r="K42">
        <f t="shared" si="4"/>
        <v>0.028868623539469934</v>
      </c>
      <c r="L42" s="26">
        <f t="shared" si="5"/>
        <v>0.97113137646053</v>
      </c>
      <c r="N42" s="11"/>
      <c r="P42"/>
      <c r="Q42" s="13" t="s">
        <v>9</v>
      </c>
      <c r="R42" s="22"/>
      <c r="S42" s="17" t="s">
        <v>10</v>
      </c>
      <c r="T42" s="18"/>
      <c r="AA42"/>
      <c r="AB42"/>
    </row>
    <row r="43" spans="1:28" ht="13.5">
      <c r="A43"/>
      <c r="B43"/>
      <c r="D43" s="29">
        <v>20</v>
      </c>
      <c r="E43" s="30">
        <v>235</v>
      </c>
      <c r="H43" t="s">
        <v>20</v>
      </c>
      <c r="I43">
        <f t="shared" si="2"/>
        <v>70207</v>
      </c>
      <c r="J43">
        <f t="shared" si="3"/>
        <v>3422</v>
      </c>
      <c r="K43">
        <f t="shared" si="4"/>
        <v>0.04874157847508083</v>
      </c>
      <c r="L43" s="26">
        <f t="shared" si="5"/>
        <v>0.9512584215249191</v>
      </c>
      <c r="N43" s="11"/>
      <c r="P43"/>
      <c r="Q43" s="16"/>
      <c r="R43" s="23"/>
      <c r="S43" s="6"/>
      <c r="T43" s="18"/>
      <c r="AA43"/>
      <c r="AB43"/>
    </row>
    <row r="44" spans="1:28" ht="13.5">
      <c r="A44"/>
      <c r="B44"/>
      <c r="D44" s="29">
        <v>11</v>
      </c>
      <c r="E44" s="30">
        <v>141</v>
      </c>
      <c r="H44" t="s">
        <v>21</v>
      </c>
      <c r="I44">
        <f t="shared" si="2"/>
        <v>30832</v>
      </c>
      <c r="J44">
        <f t="shared" si="3"/>
        <v>2955</v>
      </c>
      <c r="K44">
        <f t="shared" si="4"/>
        <v>0.09584198235599377</v>
      </c>
      <c r="L44" s="26">
        <f t="shared" si="5"/>
        <v>0.9041580176440063</v>
      </c>
      <c r="N44" s="11"/>
      <c r="P44"/>
      <c r="Q44" s="16" t="s">
        <v>38</v>
      </c>
      <c r="R44" s="23"/>
      <c r="S44" s="17" t="s">
        <v>38</v>
      </c>
      <c r="T44" s="18"/>
      <c r="AA44"/>
      <c r="AB44"/>
    </row>
    <row r="45" spans="1:28" ht="13.5">
      <c r="A45"/>
      <c r="B45"/>
      <c r="D45" s="29">
        <v>5</v>
      </c>
      <c r="E45" s="30">
        <v>82</v>
      </c>
      <c r="H45" t="s">
        <v>22</v>
      </c>
      <c r="I45">
        <f t="shared" si="2"/>
        <v>10500</v>
      </c>
      <c r="J45">
        <f t="shared" si="3"/>
        <v>1803</v>
      </c>
      <c r="K45">
        <f t="shared" si="4"/>
        <v>0.1717142857142857</v>
      </c>
      <c r="L45" s="26">
        <f t="shared" si="5"/>
        <v>0.8282857142857143</v>
      </c>
      <c r="N45" s="11"/>
      <c r="P45"/>
      <c r="Q45" s="16">
        <v>16.67</v>
      </c>
      <c r="R45" s="23"/>
      <c r="S45" s="17">
        <v>21.15</v>
      </c>
      <c r="T45" s="18"/>
      <c r="AA45"/>
      <c r="AB45"/>
    </row>
    <row r="46" spans="1:28" ht="13.5">
      <c r="A46"/>
      <c r="B46"/>
      <c r="D46" s="29">
        <v>3</v>
      </c>
      <c r="E46" s="30">
        <v>46</v>
      </c>
      <c r="H46" t="s">
        <v>95</v>
      </c>
      <c r="I46">
        <f t="shared" si="2"/>
        <v>0</v>
      </c>
      <c r="J46">
        <f t="shared" si="3"/>
        <v>0</v>
      </c>
      <c r="K46" t="e">
        <f t="shared" si="4"/>
        <v>#DIV/0!</v>
      </c>
      <c r="L46" s="26" t="e">
        <f t="shared" si="5"/>
        <v>#DIV/0!</v>
      </c>
      <c r="N46" s="11"/>
      <c r="P46"/>
      <c r="Q46" s="16" t="s">
        <v>50</v>
      </c>
      <c r="R46" s="23"/>
      <c r="S46" s="17" t="s">
        <v>50</v>
      </c>
      <c r="T46" s="18"/>
      <c r="AA46"/>
      <c r="AB46"/>
    </row>
    <row r="47" spans="1:28" ht="13.5">
      <c r="A47"/>
      <c r="B47"/>
      <c r="D47" s="5"/>
      <c r="E47" s="7">
        <v>25</v>
      </c>
      <c r="H47" t="s">
        <v>24</v>
      </c>
      <c r="I47">
        <f t="shared" si="2"/>
        <v>0</v>
      </c>
      <c r="J47">
        <f t="shared" si="3"/>
        <v>0</v>
      </c>
      <c r="K47" t="e">
        <f t="shared" si="4"/>
        <v>#DIV/0!</v>
      </c>
      <c r="L47" s="26" t="e">
        <f t="shared" si="5"/>
        <v>#DIV/0!</v>
      </c>
      <c r="N47" s="11"/>
      <c r="P47"/>
      <c r="Q47" s="16">
        <f>W11</f>
        <v>16.1249472569015</v>
      </c>
      <c r="R47" s="23"/>
      <c r="S47" s="17">
        <f>W26</f>
        <v>18.903375042531934</v>
      </c>
      <c r="T47" s="18"/>
      <c r="AA47"/>
      <c r="AB47"/>
    </row>
    <row r="48" spans="1:28" ht="13.5">
      <c r="A48"/>
      <c r="B48"/>
      <c r="D48" s="5"/>
      <c r="E48" s="7">
        <v>13</v>
      </c>
      <c r="H48" t="s">
        <v>11</v>
      </c>
      <c r="I48">
        <f t="shared" si="2"/>
        <v>638165</v>
      </c>
      <c r="J48">
        <f t="shared" si="3"/>
        <v>15886</v>
      </c>
      <c r="K48">
        <f t="shared" si="4"/>
        <v>0.024893248611252576</v>
      </c>
      <c r="L48" s="26">
        <f t="shared" si="5"/>
        <v>0.9751067513887475</v>
      </c>
      <c r="N48" s="11"/>
      <c r="P48"/>
      <c r="Q48" s="16" t="s">
        <v>27</v>
      </c>
      <c r="R48" s="23"/>
      <c r="S48" s="17" t="s">
        <v>27</v>
      </c>
      <c r="T48" s="18"/>
      <c r="AA48"/>
      <c r="AB48"/>
    </row>
    <row r="49" spans="1:28" ht="14.25" thickBot="1">
      <c r="A49"/>
      <c r="B49"/>
      <c r="D49" s="5"/>
      <c r="E49" s="7">
        <v>6</v>
      </c>
      <c r="H49" t="s">
        <v>53</v>
      </c>
      <c r="I49">
        <f t="shared" si="2"/>
        <v>41332</v>
      </c>
      <c r="J49">
        <f t="shared" si="3"/>
        <v>4758</v>
      </c>
      <c r="K49">
        <f t="shared" si="4"/>
        <v>0.11511661666505371</v>
      </c>
      <c r="L49" s="27">
        <f t="shared" si="5"/>
        <v>0.8848833833349463</v>
      </c>
      <c r="N49" s="6"/>
      <c r="P49"/>
      <c r="Q49" s="16">
        <f>Q53-Q51</f>
        <v>76.1849472569015</v>
      </c>
      <c r="R49" s="23"/>
      <c r="S49" s="17">
        <f>S53-S51</f>
        <v>80.87337504253193</v>
      </c>
      <c r="T49" s="18"/>
      <c r="AA49"/>
      <c r="AB49"/>
    </row>
    <row r="50" spans="1:28" ht="13.5">
      <c r="A50"/>
      <c r="B50"/>
      <c r="D50" s="5"/>
      <c r="E50" s="7">
        <v>3</v>
      </c>
      <c r="H50"/>
      <c r="I50"/>
      <c r="J50"/>
      <c r="K50"/>
      <c r="L50"/>
      <c r="N50" s="6"/>
      <c r="P50"/>
      <c r="Q50" s="16" t="s">
        <v>37</v>
      </c>
      <c r="R50" s="23"/>
      <c r="S50" s="17" t="s">
        <v>37</v>
      </c>
      <c r="T50" s="18"/>
      <c r="AA50"/>
      <c r="AB50"/>
    </row>
    <row r="51" spans="1:28" ht="13.5">
      <c r="A51"/>
      <c r="B51"/>
      <c r="D51" s="5"/>
      <c r="E51" s="7">
        <v>1</v>
      </c>
      <c r="H51" t="s">
        <v>43</v>
      </c>
      <c r="I51"/>
      <c r="J51"/>
      <c r="K51"/>
      <c r="L51"/>
      <c r="N51" s="6"/>
      <c r="P51"/>
      <c r="Q51" s="16">
        <f>Q45-W11</f>
        <v>0.5450527430985019</v>
      </c>
      <c r="R51" s="23"/>
      <c r="S51" s="17">
        <f>S45-W26</f>
        <v>2.2466249574680646</v>
      </c>
      <c r="T51" s="18"/>
      <c r="AA51"/>
      <c r="AB51"/>
    </row>
    <row r="52" spans="1:28" ht="14.25" thickBot="1">
      <c r="A52"/>
      <c r="B52"/>
      <c r="D52" s="8"/>
      <c r="E52" s="10"/>
      <c r="H52" t="s">
        <v>40</v>
      </c>
      <c r="I52"/>
      <c r="J52"/>
      <c r="K52"/>
      <c r="L52"/>
      <c r="N52" s="6"/>
      <c r="P52"/>
      <c r="Q52" s="5" t="s">
        <v>36</v>
      </c>
      <c r="R52" s="23"/>
      <c r="S52" s="6" t="s">
        <v>36</v>
      </c>
      <c r="T52" s="18"/>
      <c r="AA52"/>
      <c r="AB52"/>
    </row>
    <row r="53" spans="1:28" ht="13.5">
      <c r="A53"/>
      <c r="B53"/>
      <c r="H53" t="s">
        <v>8</v>
      </c>
      <c r="I53" t="s">
        <v>32</v>
      </c>
      <c r="J53" t="s">
        <v>33</v>
      </c>
      <c r="K53" t="s">
        <v>30</v>
      </c>
      <c r="L53" s="25" t="s">
        <v>34</v>
      </c>
      <c r="N53" s="6"/>
      <c r="P53"/>
      <c r="Q53" s="5">
        <v>76.73</v>
      </c>
      <c r="R53" s="23"/>
      <c r="S53" s="17">
        <v>83.12</v>
      </c>
      <c r="T53" s="18"/>
      <c r="AA53"/>
      <c r="AB53"/>
    </row>
    <row r="54" spans="1:28" ht="14.25" thickBot="1">
      <c r="A54"/>
      <c r="B54"/>
      <c r="H54" t="s">
        <v>0</v>
      </c>
      <c r="I54">
        <f aca="true" t="shared" si="6" ref="I54:I63">I11</f>
        <v>293026</v>
      </c>
      <c r="J54">
        <f aca="true" t="shared" si="7" ref="J54:J63">I25</f>
        <v>2291</v>
      </c>
      <c r="K54">
        <f>J54/I54</f>
        <v>0.007818418843379086</v>
      </c>
      <c r="L54" s="26">
        <f>1-K54</f>
        <v>0.9921815811566209</v>
      </c>
      <c r="N54" s="6"/>
      <c r="P54"/>
      <c r="Q54" s="19"/>
      <c r="R54" s="24"/>
      <c r="S54" s="20"/>
      <c r="T54" s="21"/>
      <c r="AA54"/>
      <c r="AB54"/>
    </row>
    <row r="55" spans="1:28" ht="13.5">
      <c r="A55"/>
      <c r="B55"/>
      <c r="H55" t="s">
        <v>1</v>
      </c>
      <c r="I55">
        <f t="shared" si="6"/>
        <v>227589</v>
      </c>
      <c r="J55">
        <f t="shared" si="7"/>
        <v>4125</v>
      </c>
      <c r="K55">
        <f aca="true" t="shared" si="8" ref="K55:K63">J55/I55</f>
        <v>0.01812477755954813</v>
      </c>
      <c r="L55" s="26">
        <f aca="true" t="shared" si="9" ref="L55:L63">1-K55</f>
        <v>0.9818752224404519</v>
      </c>
      <c r="P55"/>
      <c r="Q55" s="13" t="s">
        <v>94</v>
      </c>
      <c r="R55" s="14"/>
      <c r="S55" s="14"/>
      <c r="T55" s="15"/>
      <c r="AA55"/>
      <c r="AB55"/>
    </row>
    <row r="56" spans="1:28" ht="14.25" thickBot="1">
      <c r="A56"/>
      <c r="B56"/>
      <c r="H56" t="s">
        <v>2</v>
      </c>
      <c r="I56">
        <f t="shared" si="6"/>
        <v>165151</v>
      </c>
      <c r="J56">
        <f t="shared" si="7"/>
        <v>6812</v>
      </c>
      <c r="K56">
        <f t="shared" si="8"/>
        <v>0.04124710113774667</v>
      </c>
      <c r="L56" s="26">
        <f t="shared" si="9"/>
        <v>0.9587528988622533</v>
      </c>
      <c r="P56"/>
      <c r="Q56" s="19" t="s">
        <v>23</v>
      </c>
      <c r="R56" s="20"/>
      <c r="S56" s="9"/>
      <c r="T56" s="21"/>
      <c r="AA56"/>
      <c r="AB56"/>
    </row>
    <row r="57" spans="1:28" ht="13.5">
      <c r="A57"/>
      <c r="B57"/>
      <c r="H57" t="s">
        <v>20</v>
      </c>
      <c r="I57">
        <f t="shared" si="6"/>
        <v>117606</v>
      </c>
      <c r="J57">
        <f t="shared" si="7"/>
        <v>8793</v>
      </c>
      <c r="K57">
        <f t="shared" si="8"/>
        <v>0.07476659354114586</v>
      </c>
      <c r="L57" s="26">
        <f t="shared" si="9"/>
        <v>0.9252334064588541</v>
      </c>
      <c r="P57"/>
      <c r="Q57" s="11" t="s">
        <v>60</v>
      </c>
      <c r="R57" s="17"/>
      <c r="S57" s="6"/>
      <c r="T57" s="17"/>
      <c r="AA57"/>
      <c r="AB57"/>
    </row>
    <row r="58" spans="1:28" ht="15" customHeight="1">
      <c r="A58"/>
      <c r="B58"/>
      <c r="H58" t="s">
        <v>21</v>
      </c>
      <c r="I58">
        <f t="shared" si="6"/>
        <v>61933</v>
      </c>
      <c r="J58">
        <f t="shared" si="7"/>
        <v>8263</v>
      </c>
      <c r="K58">
        <f t="shared" si="8"/>
        <v>0.133418371465939</v>
      </c>
      <c r="L58" s="26">
        <f t="shared" si="9"/>
        <v>0.8665816285340611</v>
      </c>
      <c r="P58"/>
      <c r="Q58" s="6" t="s">
        <v>59</v>
      </c>
      <c r="R58" s="17"/>
      <c r="S58" s="17"/>
      <c r="T58" s="17"/>
      <c r="AA58"/>
      <c r="AB58"/>
    </row>
    <row r="59" spans="1:28" ht="21">
      <c r="A59"/>
      <c r="B59"/>
      <c r="H59" t="s">
        <v>22</v>
      </c>
      <c r="I59">
        <f t="shared" si="6"/>
        <v>27225</v>
      </c>
      <c r="J59">
        <f t="shared" si="7"/>
        <v>5490</v>
      </c>
      <c r="K59">
        <f t="shared" si="8"/>
        <v>0.20165289256198346</v>
      </c>
      <c r="L59" s="26">
        <f t="shared" si="9"/>
        <v>0.7983471074380165</v>
      </c>
      <c r="P59"/>
      <c r="Q59" s="11" t="s">
        <v>61</v>
      </c>
      <c r="R59" s="31"/>
      <c r="S59" s="17"/>
      <c r="T59" s="17"/>
      <c r="AA59"/>
      <c r="AB59"/>
    </row>
    <row r="60" spans="1:28" ht="13.5">
      <c r="A60"/>
      <c r="B60"/>
      <c r="H60" t="s">
        <v>95</v>
      </c>
      <c r="I60">
        <f t="shared" si="6"/>
        <v>0</v>
      </c>
      <c r="J60">
        <f t="shared" si="7"/>
        <v>0</v>
      </c>
      <c r="K60" t="e">
        <f t="shared" si="8"/>
        <v>#DIV/0!</v>
      </c>
      <c r="L60" s="26" t="e">
        <f t="shared" si="9"/>
        <v>#DIV/0!</v>
      </c>
      <c r="P60"/>
      <c r="Q60" s="11" t="s">
        <v>62</v>
      </c>
      <c r="R60" s="17"/>
      <c r="S60" s="17"/>
      <c r="T60" s="17"/>
      <c r="AA60"/>
      <c r="AB60"/>
    </row>
    <row r="61" spans="1:28" ht="13.5">
      <c r="A61"/>
      <c r="B61"/>
      <c r="H61" t="s">
        <v>24</v>
      </c>
      <c r="I61">
        <f t="shared" si="6"/>
        <v>0</v>
      </c>
      <c r="J61">
        <f t="shared" si="7"/>
        <v>0</v>
      </c>
      <c r="K61" t="e">
        <f t="shared" si="8"/>
        <v>#DIV/0!</v>
      </c>
      <c r="L61" s="26" t="e">
        <f t="shared" si="9"/>
        <v>#DIV/0!</v>
      </c>
      <c r="P61"/>
      <c r="Q61" s="17"/>
      <c r="R61" s="17"/>
      <c r="S61" s="17"/>
      <c r="T61" s="17"/>
      <c r="AA61"/>
      <c r="AB61"/>
    </row>
    <row r="62" spans="1:28" ht="13.5">
      <c r="A62"/>
      <c r="B62"/>
      <c r="H62" t="s">
        <v>11</v>
      </c>
      <c r="I62">
        <f t="shared" si="6"/>
        <v>892530</v>
      </c>
      <c r="J62">
        <f t="shared" si="7"/>
        <v>35774</v>
      </c>
      <c r="K62">
        <f t="shared" si="8"/>
        <v>0.040081565885740536</v>
      </c>
      <c r="L62" s="26">
        <f t="shared" si="9"/>
        <v>0.9599184341142595</v>
      </c>
      <c r="T62"/>
      <c r="U62"/>
      <c r="V62"/>
      <c r="X62"/>
      <c r="AA62"/>
      <c r="AB62"/>
    </row>
    <row r="63" spans="1:28" ht="14.25" thickBot="1">
      <c r="A63" t="s">
        <v>90</v>
      </c>
      <c r="C63"/>
      <c r="D63"/>
      <c r="E63"/>
      <c r="F63"/>
      <c r="H63" t="s">
        <v>53</v>
      </c>
      <c r="I63">
        <f t="shared" si="6"/>
        <v>89158</v>
      </c>
      <c r="J63">
        <f t="shared" si="7"/>
        <v>13753</v>
      </c>
      <c r="K63">
        <f t="shared" si="8"/>
        <v>0.1542542452724377</v>
      </c>
      <c r="L63" s="27">
        <f t="shared" si="9"/>
        <v>0.8457457547275623</v>
      </c>
      <c r="T63"/>
      <c r="U63"/>
      <c r="V63"/>
      <c r="W63"/>
      <c r="X63"/>
      <c r="AA63"/>
      <c r="AB63"/>
    </row>
    <row r="64" spans="1:28" ht="13.5">
      <c r="A64">
        <v>2000</v>
      </c>
      <c r="B64">
        <v>10</v>
      </c>
      <c r="C64">
        <v>31</v>
      </c>
      <c r="D64"/>
      <c r="E64"/>
      <c r="F64"/>
      <c r="T64"/>
      <c r="U64"/>
      <c r="V64"/>
      <c r="W64"/>
      <c r="X64"/>
      <c r="Y64"/>
      <c r="AA64"/>
      <c r="AB64"/>
    </row>
    <row r="65" spans="1:6" ht="13.5">
      <c r="A65" t="s">
        <v>64</v>
      </c>
      <c r="B65" t="s">
        <v>65</v>
      </c>
      <c r="C65" t="s">
        <v>66</v>
      </c>
      <c r="D65" t="s">
        <v>67</v>
      </c>
      <c r="E65" t="s">
        <v>68</v>
      </c>
      <c r="F65" t="s">
        <v>69</v>
      </c>
    </row>
    <row r="66" spans="1:6" ht="13.5">
      <c r="A66">
        <v>110</v>
      </c>
      <c r="B66">
        <v>0</v>
      </c>
      <c r="C66"/>
      <c r="D66">
        <v>26141</v>
      </c>
      <c r="E66">
        <v>24019</v>
      </c>
      <c r="F66">
        <v>3825</v>
      </c>
    </row>
    <row r="67" spans="1:12" ht="13.5">
      <c r="A67" t="s">
        <v>64</v>
      </c>
      <c r="B67" t="s">
        <v>65</v>
      </c>
      <c r="C67" t="s">
        <v>66</v>
      </c>
      <c r="D67" t="s">
        <v>71</v>
      </c>
      <c r="E67" t="s">
        <v>72</v>
      </c>
      <c r="F67" t="s">
        <v>73</v>
      </c>
      <c r="G67" t="s">
        <v>74</v>
      </c>
      <c r="H67" t="s">
        <v>75</v>
      </c>
      <c r="I67" t="s">
        <v>76</v>
      </c>
      <c r="J67" t="s">
        <v>77</v>
      </c>
      <c r="K67" t="s">
        <v>78</v>
      </c>
      <c r="L67" t="s">
        <v>70</v>
      </c>
    </row>
    <row r="68" spans="1:12" ht="13.5">
      <c r="A68">
        <v>120</v>
      </c>
      <c r="B68">
        <v>1</v>
      </c>
      <c r="C68" t="s">
        <v>79</v>
      </c>
      <c r="D68">
        <v>1143</v>
      </c>
      <c r="E68">
        <v>1959</v>
      </c>
      <c r="F68">
        <v>2708</v>
      </c>
      <c r="G68">
        <v>3039</v>
      </c>
      <c r="H68">
        <v>3422</v>
      </c>
      <c r="I68">
        <v>2955</v>
      </c>
      <c r="J68">
        <v>1803</v>
      </c>
      <c r="K68">
        <v>15886</v>
      </c>
      <c r="L68">
        <v>17029</v>
      </c>
    </row>
    <row r="69" spans="1:12" ht="13.5">
      <c r="A69">
        <v>120</v>
      </c>
      <c r="B69">
        <v>2</v>
      </c>
      <c r="C69" t="s">
        <v>80</v>
      </c>
      <c r="D69">
        <v>1102</v>
      </c>
      <c r="E69">
        <v>2291</v>
      </c>
      <c r="F69">
        <v>4125</v>
      </c>
      <c r="G69">
        <v>6812</v>
      </c>
      <c r="H69">
        <v>8793</v>
      </c>
      <c r="I69">
        <v>8263</v>
      </c>
      <c r="J69">
        <v>5490</v>
      </c>
      <c r="K69">
        <v>35774</v>
      </c>
      <c r="L69">
        <v>36876</v>
      </c>
    </row>
    <row r="70" spans="1:12" ht="13.5">
      <c r="A70">
        <v>120</v>
      </c>
      <c r="B70" t="s">
        <v>81</v>
      </c>
      <c r="C70" t="s">
        <v>82</v>
      </c>
      <c r="D70">
        <v>2245</v>
      </c>
      <c r="E70">
        <v>4250</v>
      </c>
      <c r="F70">
        <v>6833</v>
      </c>
      <c r="G70">
        <v>9851</v>
      </c>
      <c r="H70">
        <v>12215</v>
      </c>
      <c r="I70">
        <v>11218</v>
      </c>
      <c r="J70">
        <v>7293</v>
      </c>
      <c r="K70">
        <v>51660</v>
      </c>
      <c r="L70">
        <v>53905</v>
      </c>
    </row>
    <row r="71" ht="13.5">
      <c r="A71"/>
    </row>
    <row r="72" ht="13.5">
      <c r="A72"/>
    </row>
    <row r="73" ht="13.5">
      <c r="A73"/>
    </row>
    <row r="74" ht="13.5">
      <c r="A74"/>
    </row>
    <row r="75" ht="13.5">
      <c r="A75"/>
    </row>
    <row r="76" ht="13.5">
      <c r="A76"/>
    </row>
    <row r="77" ht="13.5">
      <c r="A77"/>
    </row>
    <row r="78" ht="13.5">
      <c r="A78"/>
    </row>
    <row r="79" ht="13.5">
      <c r="A79"/>
    </row>
    <row r="80" ht="13.5">
      <c r="A80"/>
    </row>
    <row r="81" ht="13.5">
      <c r="A81"/>
    </row>
    <row r="82" ht="13.5">
      <c r="A82"/>
    </row>
    <row r="83" ht="13.5">
      <c r="A83"/>
    </row>
    <row r="84" ht="13.5">
      <c r="A84"/>
    </row>
    <row r="85" ht="13.5">
      <c r="A85"/>
    </row>
    <row r="86" ht="13.5">
      <c r="A86"/>
    </row>
    <row r="87" ht="13.5">
      <c r="A87"/>
    </row>
    <row r="88" ht="13.5">
      <c r="A88"/>
    </row>
    <row r="89" ht="13.5">
      <c r="A89"/>
    </row>
    <row r="90" ht="13.5">
      <c r="A90"/>
    </row>
    <row r="91" ht="13.5">
      <c r="A91"/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</sheetData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3"/>
  <sheetViews>
    <sheetView workbookViewId="0" topLeftCell="A1">
      <selection activeCell="B22" sqref="B22"/>
    </sheetView>
  </sheetViews>
  <sheetFormatPr defaultColWidth="9.00390625" defaultRowHeight="13.5"/>
  <cols>
    <col min="1" max="2" width="9.00390625" style="1" customWidth="1"/>
    <col min="3" max="4" width="10.25390625" style="1" customWidth="1"/>
    <col min="5" max="9" width="9.00390625" style="1" customWidth="1"/>
    <col min="10" max="10" width="9.875" style="1" customWidth="1"/>
    <col min="11" max="16384" width="9.00390625" style="1" customWidth="1"/>
  </cols>
  <sheetData>
    <row r="1" spans="1:25" ht="13.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ht="13.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5" ht="13.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13.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ht="13.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ht="13.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ht="13.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ht="13.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ht="13.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ht="13.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ht="13.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ht="13.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ht="13.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ht="13.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ht="13.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ht="13.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13.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13.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ht="13.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13.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3.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13.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ht="13.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ht="13.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ht="13.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ht="13.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ht="13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ht="13.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13.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13.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13.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13.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13.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3.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3.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13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13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3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3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3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3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3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3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3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ht="13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3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3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3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ht="13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ht="13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t="13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ht="13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ht="13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ht="13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ht="13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ht="13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健康寿命の計算</dc:title>
  <dc:subject/>
  <dc:creator>切明　義孝</dc:creator>
  <cp:keywords/>
  <dc:description/>
  <cp:lastModifiedBy>切明　義孝</cp:lastModifiedBy>
  <cp:lastPrinted>2001-01-28T15:05:03Z</cp:lastPrinted>
  <dcterms:created xsi:type="dcterms:W3CDTF">1998-06-17T07:56:53Z</dcterms:created>
  <dcterms:modified xsi:type="dcterms:W3CDTF">2001-04-03T11:37:50Z</dcterms:modified>
  <cp:category/>
  <cp:version/>
  <cp:contentType/>
  <cp:contentStatus/>
</cp:coreProperties>
</file>