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75" windowHeight="6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<sst xmlns="http://schemas.openxmlformats.org/spreadsheetml/2006/main" count="168" uniqueCount="92">
  <si>
    <t>項目名</t>
  </si>
  <si>
    <t>65歳未満（件）</t>
  </si>
  <si>
    <t>65～69歳（件）</t>
  </si>
  <si>
    <t>70～74歳（件）</t>
  </si>
  <si>
    <t>75～79歳（件）</t>
  </si>
  <si>
    <t>80～84歳（件）</t>
  </si>
  <si>
    <t>85～89歳（件）</t>
  </si>
  <si>
    <t>90歳以上（件）</t>
  </si>
  <si>
    <t>65歳以上（件）</t>
  </si>
  <si>
    <t>合計（件）</t>
  </si>
  <si>
    <t>男</t>
  </si>
  <si>
    <t>女</t>
  </si>
  <si>
    <t>計</t>
  </si>
  <si>
    <t>全国</t>
  </si>
  <si>
    <t>表１</t>
  </si>
  <si>
    <t>男性の自立定常人口を算出する。</t>
  </si>
  <si>
    <t>表７</t>
  </si>
  <si>
    <t>男性の健康余命を計算する。</t>
  </si>
  <si>
    <t>H１２年11月　年齢別被保険者数</t>
  </si>
  <si>
    <t>↓生命表より</t>
  </si>
  <si>
    <t>年齢</t>
  </si>
  <si>
    <t>男性</t>
  </si>
  <si>
    <t>女性</t>
  </si>
  <si>
    <t>小計</t>
  </si>
  <si>
    <t>定常人口</t>
  </si>
  <si>
    <t>自立定常人口の算出</t>
  </si>
  <si>
    <t>生存数</t>
  </si>
  <si>
    <t>各年齢健康余命</t>
  </si>
  <si>
    <t>６５－６９歳</t>
  </si>
  <si>
    <t>６５歳以上</t>
  </si>
  <si>
    <t>６５歳</t>
  </si>
  <si>
    <t>６５歳健康余命</t>
  </si>
  <si>
    <t>７０－７４歳</t>
  </si>
  <si>
    <t>７０歳以上</t>
  </si>
  <si>
    <t>７０歳</t>
  </si>
  <si>
    <t>７０歳健康余命</t>
  </si>
  <si>
    <t>７５－７９歳</t>
  </si>
  <si>
    <t>７５歳以上</t>
  </si>
  <si>
    <t>７５歳</t>
  </si>
  <si>
    <t>７５歳健康余命</t>
  </si>
  <si>
    <t>８０－８４歳</t>
  </si>
  <si>
    <t>８０歳以上</t>
  </si>
  <si>
    <t>８０歳</t>
  </si>
  <si>
    <t>８０歳健康余命</t>
  </si>
  <si>
    <t>８５－８９歳</t>
  </si>
  <si>
    <t>８５歳－</t>
  </si>
  <si>
    <t>９０－９４歳</t>
  </si>
  <si>
    <t>１００歳以上</t>
  </si>
  <si>
    <t>８５歳以上</t>
  </si>
  <si>
    <t>表２</t>
  </si>
  <si>
    <t>女性の自立定常人口を算出する。</t>
  </si>
  <si>
    <t>表８</t>
  </si>
  <si>
    <t>女性の健康余命を計算する。</t>
  </si>
  <si>
    <t>表３　男性年齢別　自立率　を計算する。</t>
  </si>
  <si>
    <t>H１２年11月　男性要支援・要介護者割合</t>
  </si>
  <si>
    <t>表1男性</t>
  </si>
  <si>
    <t>表2男性</t>
  </si>
  <si>
    <t>表2／表1</t>
  </si>
  <si>
    <t>自立率＝1-表２/表１</t>
  </si>
  <si>
    <t>計算結果</t>
  </si>
  <si>
    <t>６５歳平均余命</t>
  </si>
  <si>
    <t>健康寿命</t>
  </si>
  <si>
    <t>障害期間</t>
  </si>
  <si>
    <t>表4　女性年齢別　自立率　を計算する。</t>
  </si>
  <si>
    <t>H１２年11月　女性要支援・要介護者割合</t>
  </si>
  <si>
    <t>０歳平均余命</t>
  </si>
  <si>
    <t>表1女性</t>
  </si>
  <si>
    <t>表2女性</t>
  </si>
  <si>
    <t>自立率＝1-表２/表１</t>
  </si>
  <si>
    <t>障害期間（６５歳平均余命－６５歳健康余命）</t>
  </si>
  <si>
    <t>参考資料</t>
  </si>
  <si>
    <t>平成１２年　年計　年齢階層別　要支援者数＋要介護者数</t>
  </si>
  <si>
    <t>平成１１年人口で代用</t>
  </si>
  <si>
    <t>↓18回生命表より</t>
  </si>
  <si>
    <t>↓１８回生命表より</t>
  </si>
  <si>
    <t>第１８回生命表</t>
  </si>
  <si>
    <t>全国自立率*定常人口</t>
  </si>
  <si>
    <t>第１８回生命表より</t>
  </si>
  <si>
    <t>平成１１年人口　国民衛生の動向</t>
  </si>
  <si>
    <t>年齢　65</t>
  </si>
  <si>
    <t>　全国　H１２年　年計　より　要支援・要介護者数</t>
  </si>
  <si>
    <t>市町村認定支援ネットワーク</t>
  </si>
  <si>
    <t>↓第１８回生命表より</t>
  </si>
  <si>
    <t>↑自立定常人口</t>
  </si>
  <si>
    <t>自立率は表３表４で計算する。</t>
  </si>
  <si>
    <t>自立定常人口を算出する。</t>
  </si>
  <si>
    <t>市町村認定支援ネットワーク より　全国　平成１２年　年計　 要支援要介護者数</t>
  </si>
  <si>
    <t>「自立率  (Independent ratio)はI＝１－（要支援者数＋要介護者数）/介護保険被保険者数」で計算しました。</t>
  </si>
  <si>
    <t>表５</t>
  </si>
  <si>
    <t>表６</t>
  </si>
  <si>
    <t>健康寿命（０歳平均余命－６５歳障害期間）</t>
  </si>
  <si>
    <t>９５－９９歳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</si>
</sst>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明朝"/>
      <family val="1"/>
    </font>
    <font>
      <b/>
      <sz val="18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2" xfId="0" applyFont="1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right"/>
    </xf>
    <xf numFmtId="0" fontId="0" fillId="0" borderId="5" xfId="0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NumberForma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3"/>
  <sheetViews>
    <sheetView tabSelected="1" workbookViewId="0" topLeftCell="A1">
      <selection activeCell="A13" sqref="A13"/>
    </sheetView>
  </sheetViews>
  <sheetFormatPr defaultColWidth="9.00390625" defaultRowHeight="13.5"/>
  <sheetData>
    <row r="1" spans="1:3" ht="13.5">
      <c r="A1" t="s">
        <v>13</v>
      </c>
      <c r="C1" t="s">
        <v>86</v>
      </c>
    </row>
    <row r="2" spans="1:33" ht="14.25" thickBot="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AB2" s="1"/>
      <c r="AG2" s="1"/>
    </row>
    <row r="3" spans="1:33" ht="13.5">
      <c r="A3" t="s">
        <v>10</v>
      </c>
      <c r="B3">
        <v>18663</v>
      </c>
      <c r="C3">
        <v>31671</v>
      </c>
      <c r="D3">
        <v>48974</v>
      </c>
      <c r="E3">
        <v>55478</v>
      </c>
      <c r="F3">
        <v>59871</v>
      </c>
      <c r="G3">
        <v>51627</v>
      </c>
      <c r="H3">
        <v>28516</v>
      </c>
      <c r="I3">
        <v>276137</v>
      </c>
      <c r="J3">
        <v>294800</v>
      </c>
      <c r="AB3" s="1"/>
      <c r="AC3" s="7" t="s">
        <v>59</v>
      </c>
      <c r="AD3" s="8" t="s">
        <v>13</v>
      </c>
      <c r="AE3" s="8"/>
      <c r="AF3" s="9"/>
      <c r="AG3" s="1"/>
    </row>
    <row r="4" spans="1:33" ht="14.25" thickBot="1">
      <c r="A4" t="s">
        <v>11</v>
      </c>
      <c r="B4">
        <v>17197</v>
      </c>
      <c r="C4">
        <v>33887</v>
      </c>
      <c r="D4">
        <v>68261</v>
      </c>
      <c r="E4">
        <v>123840</v>
      </c>
      <c r="F4">
        <v>162406</v>
      </c>
      <c r="G4">
        <v>155593</v>
      </c>
      <c r="H4">
        <v>103498</v>
      </c>
      <c r="I4">
        <v>647485</v>
      </c>
      <c r="J4">
        <v>664682</v>
      </c>
      <c r="AB4" s="1"/>
      <c r="AC4" s="13"/>
      <c r="AD4" s="3"/>
      <c r="AE4" s="3"/>
      <c r="AF4" s="14"/>
      <c r="AG4" s="1"/>
    </row>
    <row r="5" spans="1:33" ht="13.5">
      <c r="A5" t="s">
        <v>12</v>
      </c>
      <c r="B5">
        <v>35860</v>
      </c>
      <c r="C5">
        <v>65558</v>
      </c>
      <c r="D5">
        <v>117235</v>
      </c>
      <c r="E5">
        <v>179318</v>
      </c>
      <c r="F5">
        <v>222277</v>
      </c>
      <c r="G5">
        <v>207220</v>
      </c>
      <c r="H5">
        <v>132014</v>
      </c>
      <c r="I5">
        <v>923622</v>
      </c>
      <c r="J5">
        <v>959482</v>
      </c>
      <c r="AB5" s="1"/>
      <c r="AC5" s="7" t="s">
        <v>21</v>
      </c>
      <c r="AD5" s="9"/>
      <c r="AE5" s="7" t="s">
        <v>22</v>
      </c>
      <c r="AF5" s="9"/>
      <c r="AG5" s="1"/>
    </row>
    <row r="6" spans="13:33" ht="14.25" thickBot="1">
      <c r="M6" t="s">
        <v>85</v>
      </c>
      <c r="AB6" s="1"/>
      <c r="AC6" s="13"/>
      <c r="AD6" s="14"/>
      <c r="AE6" s="13"/>
      <c r="AF6" s="14"/>
      <c r="AG6" s="1"/>
    </row>
    <row r="7" spans="1:33" ht="13.5">
      <c r="A7" s="2"/>
      <c r="B7" s="21" t="s">
        <v>79</v>
      </c>
      <c r="C7" s="5">
        <v>82593</v>
      </c>
      <c r="D7" s="5">
        <v>91292</v>
      </c>
      <c r="M7" t="s">
        <v>84</v>
      </c>
      <c r="AB7" s="1"/>
      <c r="AC7" s="13" t="s">
        <v>60</v>
      </c>
      <c r="AD7" s="14"/>
      <c r="AE7" s="13" t="s">
        <v>60</v>
      </c>
      <c r="AF7" s="14"/>
      <c r="AG7" s="1"/>
    </row>
    <row r="8" spans="1:47" ht="13.5">
      <c r="A8" s="1" t="s">
        <v>77</v>
      </c>
      <c r="B8" s="1"/>
      <c r="C8" s="5">
        <v>81129</v>
      </c>
      <c r="D8" s="5">
        <v>90609</v>
      </c>
      <c r="F8" s="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3">
        <v>16.48</v>
      </c>
      <c r="AD8" s="14"/>
      <c r="AE8" s="13">
        <v>20.94</v>
      </c>
      <c r="AF8" s="14"/>
      <c r="AG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3.5">
      <c r="A9" s="12" t="s">
        <v>24</v>
      </c>
      <c r="B9" s="1"/>
      <c r="C9" s="5">
        <v>79573</v>
      </c>
      <c r="D9" s="5">
        <v>89867</v>
      </c>
      <c r="F9" s="6"/>
      <c r="G9" t="s">
        <v>14</v>
      </c>
      <c r="L9" t="s">
        <v>88</v>
      </c>
      <c r="M9" s="1" t="s">
        <v>15</v>
      </c>
      <c r="T9" s="1"/>
      <c r="U9" t="s">
        <v>16</v>
      </c>
      <c r="V9" t="s">
        <v>17</v>
      </c>
      <c r="Y9" s="1"/>
      <c r="Z9" s="1"/>
      <c r="AA9" s="1"/>
      <c r="AB9" s="1"/>
      <c r="AC9" s="13" t="s">
        <v>31</v>
      </c>
      <c r="AD9" s="14"/>
      <c r="AE9" s="13" t="s">
        <v>31</v>
      </c>
      <c r="AF9" s="14"/>
      <c r="AG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14.25" thickBot="1">
      <c r="A10" s="1"/>
      <c r="B10" s="1"/>
      <c r="C10" s="5">
        <v>77916</v>
      </c>
      <c r="D10" s="5">
        <v>89058</v>
      </c>
      <c r="F10" s="6"/>
      <c r="G10" t="s">
        <v>18</v>
      </c>
      <c r="J10" t="s">
        <v>72</v>
      </c>
      <c r="M10" t="s">
        <v>82</v>
      </c>
      <c r="N10" s="1"/>
      <c r="T10" s="1"/>
      <c r="V10" t="s">
        <v>73</v>
      </c>
      <c r="Y10" s="1"/>
      <c r="Z10" s="1"/>
      <c r="AA10" s="1"/>
      <c r="AB10" s="1"/>
      <c r="AC10" s="13">
        <f>W12</f>
        <v>15.830544446288348</v>
      </c>
      <c r="AD10" s="14"/>
      <c r="AE10" s="13">
        <f>W27</f>
        <v>19.57075359785357</v>
      </c>
      <c r="AF10" s="14"/>
      <c r="AG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14.25" thickBot="1">
      <c r="A11" s="1"/>
      <c r="B11" s="1"/>
      <c r="C11" s="5">
        <v>76141</v>
      </c>
      <c r="D11" s="5">
        <v>88169</v>
      </c>
      <c r="F11" s="6"/>
      <c r="G11" s="7" t="s">
        <v>20</v>
      </c>
      <c r="H11" s="8" t="s">
        <v>21</v>
      </c>
      <c r="I11" s="9" t="s">
        <v>22</v>
      </c>
      <c r="J11" t="s">
        <v>23</v>
      </c>
      <c r="M11" s="10" t="s">
        <v>24</v>
      </c>
      <c r="N11" t="s">
        <v>76</v>
      </c>
      <c r="Q11" t="s">
        <v>25</v>
      </c>
      <c r="T11" s="1"/>
      <c r="U11" t="s">
        <v>21</v>
      </c>
      <c r="V11" s="10" t="s">
        <v>26</v>
      </c>
      <c r="W11" s="11" t="s">
        <v>27</v>
      </c>
      <c r="Y11" s="1"/>
      <c r="Z11" s="1"/>
      <c r="AA11" s="1"/>
      <c r="AB11" s="1"/>
      <c r="AC11" s="13" t="s">
        <v>61</v>
      </c>
      <c r="AD11" s="14"/>
      <c r="AE11" s="13" t="s">
        <v>61</v>
      </c>
      <c r="AF11" s="14"/>
      <c r="AG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13.5">
      <c r="A12" s="1"/>
      <c r="B12" s="1">
        <v>70</v>
      </c>
      <c r="C12" s="5">
        <v>74235</v>
      </c>
      <c r="D12" s="5">
        <v>87185</v>
      </c>
      <c r="F12" s="12"/>
      <c r="G12" s="13" t="s">
        <v>28</v>
      </c>
      <c r="H12" s="3">
        <v>3277000</v>
      </c>
      <c r="I12" s="14">
        <v>3674000</v>
      </c>
      <c r="J12">
        <f>SUM(H12:I12)</f>
        <v>6951000</v>
      </c>
      <c r="L12" s="3" t="s">
        <v>28</v>
      </c>
      <c r="M12" s="1">
        <f>SUM(C7:C11)</f>
        <v>397352</v>
      </c>
      <c r="N12">
        <f>M12*K43</f>
        <v>393511.7390320415</v>
      </c>
      <c r="Q12" t="s">
        <v>29</v>
      </c>
      <c r="R12">
        <f>SUM(N12:N16)</f>
        <v>1318605.199653588</v>
      </c>
      <c r="T12" s="1"/>
      <c r="U12" t="s">
        <v>30</v>
      </c>
      <c r="V12" s="11">
        <v>83295</v>
      </c>
      <c r="W12" s="13">
        <f>R12/V12</f>
        <v>15.830544446288348</v>
      </c>
      <c r="X12" s="11" t="s">
        <v>31</v>
      </c>
      <c r="Y12" s="1"/>
      <c r="Z12" s="1"/>
      <c r="AA12" s="1"/>
      <c r="AB12" s="1"/>
      <c r="AC12" s="13">
        <f>AC16-AC14</f>
        <v>75.73054444628835</v>
      </c>
      <c r="AD12" s="14"/>
      <c r="AE12" s="13">
        <f>AE16-AE14</f>
        <v>81.48075359785356</v>
      </c>
      <c r="AF12" s="14"/>
      <c r="AG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13.5">
      <c r="A13" s="1"/>
      <c r="B13" s="1"/>
      <c r="C13" s="5">
        <v>72193</v>
      </c>
      <c r="D13" s="5">
        <v>86092</v>
      </c>
      <c r="F13" s="12"/>
      <c r="G13" s="13" t="s">
        <v>32</v>
      </c>
      <c r="H13" s="3">
        <v>2573000</v>
      </c>
      <c r="I13" s="14">
        <v>3163000</v>
      </c>
      <c r="J13">
        <f aca="true" t="shared" si="0" ref="J13:J21">SUM(H13:I13)</f>
        <v>5736000</v>
      </c>
      <c r="L13" s="3" t="s">
        <v>32</v>
      </c>
      <c r="M13" s="1">
        <f>SUM(C12:C16)</f>
        <v>349256</v>
      </c>
      <c r="N13">
        <f>M13*K44</f>
        <v>342608.32672211423</v>
      </c>
      <c r="Q13" t="s">
        <v>33</v>
      </c>
      <c r="R13">
        <f>SUM(N13:N16)</f>
        <v>925093.4606215463</v>
      </c>
      <c r="T13" s="1"/>
      <c r="U13" t="s">
        <v>34</v>
      </c>
      <c r="V13" s="15">
        <v>75211</v>
      </c>
      <c r="W13" s="13">
        <f>R13/V13</f>
        <v>12.299975543757512</v>
      </c>
      <c r="X13" s="15" t="s">
        <v>35</v>
      </c>
      <c r="Y13" s="1"/>
      <c r="Z13" s="1"/>
      <c r="AA13" s="1"/>
      <c r="AB13" s="1"/>
      <c r="AC13" s="13" t="s">
        <v>62</v>
      </c>
      <c r="AD13" s="14"/>
      <c r="AE13" s="13" t="s">
        <v>62</v>
      </c>
      <c r="AF13" s="14"/>
      <c r="AG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2:47" ht="13.5">
      <c r="B14" s="1"/>
      <c r="C14" s="5">
        <v>70008</v>
      </c>
      <c r="D14" s="5">
        <v>84877</v>
      </c>
      <c r="F14" s="12"/>
      <c r="G14" s="13" t="s">
        <v>36</v>
      </c>
      <c r="H14" s="3">
        <v>1491000</v>
      </c>
      <c r="I14" s="14">
        <v>2435000</v>
      </c>
      <c r="J14">
        <f t="shared" si="0"/>
        <v>3926000</v>
      </c>
      <c r="L14" s="3" t="s">
        <v>36</v>
      </c>
      <c r="M14" s="1">
        <f>SUM(C17:C21)</f>
        <v>281969</v>
      </c>
      <c r="N14">
        <f>M14*K45</f>
        <v>271477.3325405768</v>
      </c>
      <c r="Q14" t="s">
        <v>37</v>
      </c>
      <c r="R14">
        <f>SUM(N14:N16)</f>
        <v>582485.1338994321</v>
      </c>
      <c r="T14" s="1"/>
      <c r="U14" t="s">
        <v>38</v>
      </c>
      <c r="V14" s="5">
        <v>63841</v>
      </c>
      <c r="W14" s="13">
        <f>R14/V14</f>
        <v>9.123997648837458</v>
      </c>
      <c r="X14" s="15" t="s">
        <v>39</v>
      </c>
      <c r="Y14" s="1"/>
      <c r="Z14" s="1"/>
      <c r="AA14" s="1"/>
      <c r="AB14" s="1"/>
      <c r="AC14" s="13">
        <f>AC8-W12</f>
        <v>0.6494555537116522</v>
      </c>
      <c r="AD14" s="14"/>
      <c r="AE14" s="13">
        <f>AE8-W27</f>
        <v>1.3692464021464303</v>
      </c>
      <c r="AF14" s="14"/>
      <c r="AG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2:47" ht="14.25" thickBot="1">
      <c r="B15" s="1"/>
      <c r="C15" s="5">
        <v>67666</v>
      </c>
      <c r="D15" s="5">
        <v>83523</v>
      </c>
      <c r="F15" s="12"/>
      <c r="G15" s="13" t="s">
        <v>40</v>
      </c>
      <c r="H15" s="4">
        <v>865000</v>
      </c>
      <c r="I15" s="14">
        <v>1603000</v>
      </c>
      <c r="J15">
        <f t="shared" si="0"/>
        <v>2468000</v>
      </c>
      <c r="L15" s="3" t="s">
        <v>40</v>
      </c>
      <c r="M15" s="1">
        <f>SUM(C22:C26)</f>
        <v>194900</v>
      </c>
      <c r="N15">
        <f>M15*K46</f>
        <v>181409.99086705202</v>
      </c>
      <c r="Q15" t="s">
        <v>41</v>
      </c>
      <c r="R15">
        <f>SUM(N15:N16)</f>
        <v>311007.80135885533</v>
      </c>
      <c r="T15" s="1"/>
      <c r="U15" t="s">
        <v>42</v>
      </c>
      <c r="V15" s="5">
        <v>48230</v>
      </c>
      <c r="W15" s="17">
        <f>R15/V15</f>
        <v>6.448430465661525</v>
      </c>
      <c r="X15" s="16" t="s">
        <v>43</v>
      </c>
      <c r="Y15" s="1"/>
      <c r="Z15" s="1"/>
      <c r="AA15" s="1"/>
      <c r="AB15" s="1"/>
      <c r="AC15" s="13" t="s">
        <v>65</v>
      </c>
      <c r="AD15" s="14"/>
      <c r="AE15" s="13" t="s">
        <v>65</v>
      </c>
      <c r="AF15" s="14"/>
      <c r="AG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14.25" thickBot="1">
      <c r="A16" s="3"/>
      <c r="B16" s="1"/>
      <c r="C16" s="5">
        <v>65154</v>
      </c>
      <c r="D16" s="5">
        <v>82011</v>
      </c>
      <c r="F16" s="12"/>
      <c r="G16" s="13" t="s">
        <v>44</v>
      </c>
      <c r="H16" s="4">
        <v>452000</v>
      </c>
      <c r="I16" s="14">
        <v>1013000</v>
      </c>
      <c r="J16">
        <f t="shared" si="0"/>
        <v>1465000</v>
      </c>
      <c r="L16" s="4" t="s">
        <v>45</v>
      </c>
      <c r="M16" s="1">
        <f>SUM(C27:C52)</f>
        <v>149200</v>
      </c>
      <c r="N16">
        <f>M16*K52</f>
        <v>129597.81049180328</v>
      </c>
      <c r="T16" s="1"/>
      <c r="Y16" s="1"/>
      <c r="Z16" s="1"/>
      <c r="AA16" s="1"/>
      <c r="AB16" s="1"/>
      <c r="AC16" s="17">
        <v>76.38</v>
      </c>
      <c r="AD16" s="19"/>
      <c r="AE16" s="17">
        <v>82.85</v>
      </c>
      <c r="AF16" s="19"/>
      <c r="AG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13.5">
      <c r="A17" s="3"/>
      <c r="B17" s="1">
        <v>75</v>
      </c>
      <c r="C17" s="5">
        <v>62469</v>
      </c>
      <c r="D17" s="5">
        <v>80327</v>
      </c>
      <c r="F17" s="12"/>
      <c r="G17" s="13" t="s">
        <v>46</v>
      </c>
      <c r="H17" s="4">
        <v>158000</v>
      </c>
      <c r="I17" s="14">
        <v>481000</v>
      </c>
      <c r="J17">
        <f t="shared" si="0"/>
        <v>639000</v>
      </c>
      <c r="T17" s="1"/>
      <c r="W17" s="1"/>
      <c r="Y17" s="1"/>
      <c r="Z17" s="1"/>
      <c r="AA17" s="1"/>
      <c r="AB17" s="1"/>
      <c r="AC17" s="13"/>
      <c r="AD17" s="3"/>
      <c r="AE17" s="3"/>
      <c r="AF17" s="14"/>
      <c r="AG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3.5">
      <c r="A18" s="3"/>
      <c r="B18" s="1"/>
      <c r="C18" s="5">
        <v>59608</v>
      </c>
      <c r="D18" s="5">
        <v>78458</v>
      </c>
      <c r="F18" s="12"/>
      <c r="G18" s="13" t="s">
        <v>91</v>
      </c>
      <c r="H18" s="4">
        <v>0</v>
      </c>
      <c r="I18" s="14">
        <v>0</v>
      </c>
      <c r="J18">
        <f t="shared" si="0"/>
        <v>0</v>
      </c>
      <c r="N18" t="s">
        <v>83</v>
      </c>
      <c r="T18" s="1"/>
      <c r="W18" s="1"/>
      <c r="Y18" s="1"/>
      <c r="Z18" s="1"/>
      <c r="AA18" s="1"/>
      <c r="AB18" s="1"/>
      <c r="AC18" s="13" t="s">
        <v>90</v>
      </c>
      <c r="AD18" s="3"/>
      <c r="AE18" s="3"/>
      <c r="AF18" s="14"/>
      <c r="AG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14.25" thickBot="1">
      <c r="A19" s="3"/>
      <c r="B19" s="1"/>
      <c r="C19" s="5">
        <v>56568</v>
      </c>
      <c r="D19" s="5">
        <v>76387</v>
      </c>
      <c r="F19" s="12"/>
      <c r="G19" s="17" t="s">
        <v>47</v>
      </c>
      <c r="H19" s="18">
        <v>0</v>
      </c>
      <c r="I19" s="19">
        <v>0</v>
      </c>
      <c r="J19">
        <f t="shared" si="0"/>
        <v>0</v>
      </c>
      <c r="T19" s="1"/>
      <c r="Y19" s="1"/>
      <c r="Z19" s="1"/>
      <c r="AA19" s="1"/>
      <c r="AB19" s="1"/>
      <c r="AC19" s="17" t="s">
        <v>69</v>
      </c>
      <c r="AD19" s="18"/>
      <c r="AE19" s="18"/>
      <c r="AF19" s="19"/>
      <c r="AG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13.5">
      <c r="A20" s="4"/>
      <c r="B20" s="1"/>
      <c r="C20" s="5">
        <v>53352</v>
      </c>
      <c r="D20" s="5">
        <v>74098</v>
      </c>
      <c r="F20" s="12"/>
      <c r="G20" s="3" t="s">
        <v>23</v>
      </c>
      <c r="H20" s="3">
        <f>H12+H13+H14+H15+H16+H17+H18+H19</f>
        <v>8816000</v>
      </c>
      <c r="I20" s="3">
        <f>I12+I13+I14+I15+I16+I17+I18+I19</f>
        <v>12369000</v>
      </c>
      <c r="J20">
        <f t="shared" si="0"/>
        <v>21185000</v>
      </c>
      <c r="T20" s="1"/>
      <c r="Y20" s="1"/>
      <c r="Z20" s="1"/>
      <c r="AA20" s="1"/>
      <c r="AB20" s="1"/>
      <c r="AC20" s="12" t="s">
        <v>70</v>
      </c>
      <c r="AD20" s="3"/>
      <c r="AE20" s="6"/>
      <c r="AF20" s="3"/>
      <c r="AG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2:47" ht="13.5">
      <c r="B21" s="1"/>
      <c r="C21" s="5">
        <v>49972</v>
      </c>
      <c r="D21" s="5">
        <v>71573</v>
      </c>
      <c r="F21" s="12"/>
      <c r="G21" t="s">
        <v>48</v>
      </c>
      <c r="H21">
        <f>H16+H17+H18+H19</f>
        <v>610000</v>
      </c>
      <c r="I21">
        <f>I16+I17+I18+I19</f>
        <v>1494000</v>
      </c>
      <c r="J21">
        <f t="shared" si="0"/>
        <v>2104000</v>
      </c>
      <c r="M21" s="1"/>
      <c r="N21" s="1"/>
      <c r="T21" s="1"/>
      <c r="Y21" s="1"/>
      <c r="Z21" s="1"/>
      <c r="AA21" s="1"/>
      <c r="AB21" s="1"/>
      <c r="AC21" s="12" t="s">
        <v>75</v>
      </c>
      <c r="AD21" s="3"/>
      <c r="AE21" s="3"/>
      <c r="AF21" s="3"/>
      <c r="AG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2:47" ht="21">
      <c r="B22" s="1">
        <v>80</v>
      </c>
      <c r="C22" s="5">
        <v>46444</v>
      </c>
      <c r="D22" s="5">
        <v>68800</v>
      </c>
      <c r="F22" s="12"/>
      <c r="M22" s="1"/>
      <c r="N22" s="1"/>
      <c r="T22" s="1"/>
      <c r="Y22" s="1"/>
      <c r="Z22" s="1"/>
      <c r="AA22" s="1"/>
      <c r="AB22" s="1"/>
      <c r="AC22" s="12" t="s">
        <v>78</v>
      </c>
      <c r="AD22" s="20"/>
      <c r="AE22" s="3"/>
      <c r="AF22" s="3"/>
      <c r="AG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2:47" ht="13.5">
      <c r="B23" s="1"/>
      <c r="C23" s="5">
        <v>42789</v>
      </c>
      <c r="D23" s="5">
        <v>65768</v>
      </c>
      <c r="F23" s="12"/>
      <c r="G23" t="s">
        <v>49</v>
      </c>
      <c r="H23" t="s">
        <v>81</v>
      </c>
      <c r="T23" s="1"/>
      <c r="Y23" s="1"/>
      <c r="Z23" s="1"/>
      <c r="AA23" s="1"/>
      <c r="AB23" s="1"/>
      <c r="AC23" s="12" t="s">
        <v>71</v>
      </c>
      <c r="AD23" s="3"/>
      <c r="AE23" s="3"/>
      <c r="AF23" s="3"/>
      <c r="AG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2:47" ht="14.25" thickBot="1">
      <c r="B24" s="1"/>
      <c r="C24" s="5">
        <v>39034</v>
      </c>
      <c r="D24" s="5">
        <v>62467</v>
      </c>
      <c r="F24" s="12"/>
      <c r="G24" t="s">
        <v>80</v>
      </c>
      <c r="L24" t="s">
        <v>89</v>
      </c>
      <c r="M24" t="s">
        <v>50</v>
      </c>
      <c r="T24" s="1"/>
      <c r="U24" t="s">
        <v>51</v>
      </c>
      <c r="V24" t="s">
        <v>52</v>
      </c>
      <c r="Y24" s="1"/>
      <c r="Z24" s="1"/>
      <c r="AA24" s="1"/>
      <c r="AB24" s="1"/>
      <c r="AC24" s="3"/>
      <c r="AD24" s="3"/>
      <c r="AE24" s="3"/>
      <c r="AF24" s="3"/>
      <c r="AG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2:47" ht="14.25" thickBot="1">
      <c r="B25" s="1"/>
      <c r="C25" s="5">
        <v>35222</v>
      </c>
      <c r="D25" s="5">
        <v>58896</v>
      </c>
      <c r="F25" s="12"/>
      <c r="G25" s="7" t="s">
        <v>20</v>
      </c>
      <c r="H25" s="8" t="s">
        <v>21</v>
      </c>
      <c r="I25" s="9" t="s">
        <v>22</v>
      </c>
      <c r="J25" t="s">
        <v>23</v>
      </c>
      <c r="M25" t="s">
        <v>19</v>
      </c>
      <c r="T25" s="1"/>
      <c r="V25" t="s">
        <v>74</v>
      </c>
      <c r="Y25" s="1"/>
      <c r="Z25" s="1"/>
      <c r="AA25" s="1"/>
      <c r="AB25" s="12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2:47" ht="14.25" thickBot="1">
      <c r="B26" s="1"/>
      <c r="C26" s="5">
        <v>31411</v>
      </c>
      <c r="D26" s="5">
        <v>55065</v>
      </c>
      <c r="F26" s="12"/>
      <c r="G26" s="13" t="s">
        <v>28</v>
      </c>
      <c r="H26" s="3">
        <f>C3</f>
        <v>31671</v>
      </c>
      <c r="I26" s="14">
        <f>C4</f>
        <v>33887</v>
      </c>
      <c r="J26">
        <f>H26+I26</f>
        <v>65558</v>
      </c>
      <c r="M26" s="10" t="s">
        <v>24</v>
      </c>
      <c r="N26" t="s">
        <v>76</v>
      </c>
      <c r="Q26" t="s">
        <v>25</v>
      </c>
      <c r="T26" s="1"/>
      <c r="U26" t="s">
        <v>22</v>
      </c>
      <c r="V26" s="10" t="s">
        <v>26</v>
      </c>
      <c r="W26" s="11" t="s">
        <v>27</v>
      </c>
      <c r="X26" s="3"/>
      <c r="Y26" s="1"/>
      <c r="Z26" s="1"/>
      <c r="AA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2:47" ht="13.5">
      <c r="B27" s="1">
        <v>85</v>
      </c>
      <c r="C27" s="5">
        <v>27651</v>
      </c>
      <c r="D27" s="5">
        <v>50986</v>
      </c>
      <c r="F27" s="12"/>
      <c r="G27" s="13" t="s">
        <v>32</v>
      </c>
      <c r="H27" s="3">
        <f>D3</f>
        <v>48974</v>
      </c>
      <c r="I27" s="14">
        <f>D4</f>
        <v>68261</v>
      </c>
      <c r="J27">
        <f aca="true" t="shared" si="1" ref="J27:J33">H27+I27</f>
        <v>117235</v>
      </c>
      <c r="L27" s="3" t="s">
        <v>28</v>
      </c>
      <c r="M27">
        <f>SUM(D7:D11)</f>
        <v>448995</v>
      </c>
      <c r="N27">
        <f>M27*K57</f>
        <v>444853.71160451823</v>
      </c>
      <c r="Q27" t="s">
        <v>29</v>
      </c>
      <c r="R27">
        <f>SUM(N27:N31)</f>
        <v>1792974.590867355</v>
      </c>
      <c r="T27" s="1"/>
      <c r="U27" t="s">
        <v>30</v>
      </c>
      <c r="V27" s="5">
        <v>91615</v>
      </c>
      <c r="W27" s="15">
        <f>R27/V27</f>
        <v>19.57075359785357</v>
      </c>
      <c r="X27" s="11" t="s">
        <v>31</v>
      </c>
      <c r="Y27" s="1"/>
      <c r="Z27" s="1"/>
      <c r="AA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2:47" ht="13.5">
      <c r="B28" s="1"/>
      <c r="C28" s="5">
        <v>23980</v>
      </c>
      <c r="D28" s="5">
        <v>46675</v>
      </c>
      <c r="F28" s="12"/>
      <c r="G28" s="13" t="s">
        <v>36</v>
      </c>
      <c r="H28" s="3">
        <f>E3</f>
        <v>55478</v>
      </c>
      <c r="I28" s="14">
        <f>E4</f>
        <v>123840</v>
      </c>
      <c r="J28">
        <f t="shared" si="1"/>
        <v>179318</v>
      </c>
      <c r="L28" s="3" t="s">
        <v>32</v>
      </c>
      <c r="M28">
        <f>SUM(D12:D16)</f>
        <v>423688</v>
      </c>
      <c r="N28">
        <f>M28*K58</f>
        <v>414544.3494884603</v>
      </c>
      <c r="Q28" t="s">
        <v>33</v>
      </c>
      <c r="R28">
        <f>SUM(N28:N31)</f>
        <v>1348120.8792628367</v>
      </c>
      <c r="T28" s="1"/>
      <c r="U28" t="s">
        <v>34</v>
      </c>
      <c r="V28" s="5">
        <v>87694</v>
      </c>
      <c r="W28" s="15">
        <f>R28/V28</f>
        <v>15.373011600141819</v>
      </c>
      <c r="X28" s="15" t="s">
        <v>35</v>
      </c>
      <c r="Y28" s="1"/>
      <c r="Z28" s="1"/>
      <c r="AA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2:47" ht="13.5">
      <c r="B29" s="1"/>
      <c r="C29" s="5">
        <v>20461</v>
      </c>
      <c r="D29" s="5">
        <v>42192</v>
      </c>
      <c r="F29" s="12"/>
      <c r="G29" s="13" t="s">
        <v>40</v>
      </c>
      <c r="H29" s="3">
        <f>F3</f>
        <v>59871</v>
      </c>
      <c r="I29" s="14">
        <f>F4</f>
        <v>162406</v>
      </c>
      <c r="J29">
        <f t="shared" si="1"/>
        <v>222277</v>
      </c>
      <c r="L29" s="3" t="s">
        <v>36</v>
      </c>
      <c r="M29">
        <f>SUM(D17:D21)</f>
        <v>380843</v>
      </c>
      <c r="N29">
        <f>M29*K59</f>
        <v>361473.966275154</v>
      </c>
      <c r="Q29" t="s">
        <v>37</v>
      </c>
      <c r="R29">
        <f>SUM(N29:N31)</f>
        <v>933576.5297743764</v>
      </c>
      <c r="T29" s="1"/>
      <c r="U29" t="s">
        <v>38</v>
      </c>
      <c r="V29" s="5">
        <v>81199</v>
      </c>
      <c r="W29" s="15">
        <f>R29/V29</f>
        <v>11.497389497092039</v>
      </c>
      <c r="X29" s="15" t="s">
        <v>39</v>
      </c>
      <c r="Y29" s="1"/>
      <c r="Z29" s="1"/>
      <c r="AA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2:47" ht="14.25" thickBot="1">
      <c r="B30" s="1"/>
      <c r="C30" s="5">
        <v>17171</v>
      </c>
      <c r="D30" s="5">
        <v>37638</v>
      </c>
      <c r="F30" s="12"/>
      <c r="G30" s="13" t="s">
        <v>44</v>
      </c>
      <c r="H30" s="4">
        <f>G3</f>
        <v>51627</v>
      </c>
      <c r="I30" s="14">
        <f>G4</f>
        <v>155593</v>
      </c>
      <c r="J30">
        <f t="shared" si="1"/>
        <v>207220</v>
      </c>
      <c r="L30" s="3" t="s">
        <v>40</v>
      </c>
      <c r="M30">
        <f>SUM(D22:D26)</f>
        <v>310996</v>
      </c>
      <c r="N30">
        <f>M30*K60</f>
        <v>279487.8176069869</v>
      </c>
      <c r="Q30" t="s">
        <v>41</v>
      </c>
      <c r="R30">
        <f>SUM(N30:N31)</f>
        <v>572102.5634992225</v>
      </c>
      <c r="T30" s="1"/>
      <c r="U30" t="s">
        <v>42</v>
      </c>
      <c r="V30" s="5">
        <v>70229</v>
      </c>
      <c r="W30" s="16">
        <f>R30/V30</f>
        <v>8.146243909200225</v>
      </c>
      <c r="X30" s="16" t="s">
        <v>43</v>
      </c>
      <c r="Y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2:47" ht="13.5">
      <c r="B31" s="1"/>
      <c r="C31" s="5">
        <v>14172</v>
      </c>
      <c r="D31" s="5">
        <v>33110</v>
      </c>
      <c r="F31" s="12"/>
      <c r="G31" s="13" t="s">
        <v>46</v>
      </c>
      <c r="H31" s="4">
        <f>H3</f>
        <v>28516</v>
      </c>
      <c r="I31" s="14">
        <f>H4</f>
        <v>103498</v>
      </c>
      <c r="J31">
        <f t="shared" si="1"/>
        <v>132014</v>
      </c>
      <c r="L31" s="4" t="s">
        <v>45</v>
      </c>
      <c r="M31">
        <f>SUM(D27:D57)</f>
        <v>354007</v>
      </c>
      <c r="N31">
        <f>M31*K66</f>
        <v>292614.7458922356</v>
      </c>
      <c r="T31" s="1"/>
      <c r="Y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2:47" ht="13.5">
      <c r="B32" s="1"/>
      <c r="C32" s="5">
        <v>11470</v>
      </c>
      <c r="D32" s="5">
        <v>28685</v>
      </c>
      <c r="F32" s="12"/>
      <c r="G32" s="13" t="s">
        <v>91</v>
      </c>
      <c r="H32" s="4">
        <v>0</v>
      </c>
      <c r="I32" s="14">
        <v>0</v>
      </c>
      <c r="J32">
        <f t="shared" si="1"/>
        <v>0</v>
      </c>
      <c r="T32" s="1"/>
      <c r="Y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2:47" ht="14.25" thickBot="1">
      <c r="B33" s="1"/>
      <c r="C33" s="5">
        <v>9092</v>
      </c>
      <c r="D33" s="5">
        <v>24430</v>
      </c>
      <c r="F33" s="12"/>
      <c r="G33" s="17" t="s">
        <v>47</v>
      </c>
      <c r="H33" s="18"/>
      <c r="I33" s="19"/>
      <c r="J33">
        <f t="shared" si="1"/>
        <v>0</v>
      </c>
      <c r="T33" s="1"/>
      <c r="Y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2:47" ht="13.5">
      <c r="B34" s="1"/>
      <c r="C34" s="5">
        <v>7058</v>
      </c>
      <c r="D34" s="5">
        <v>20415</v>
      </c>
      <c r="F34" s="12"/>
      <c r="G34" t="s">
        <v>23</v>
      </c>
      <c r="H34">
        <f>H26+H27+H28+H29+H30+H31+H32+H33</f>
        <v>276137</v>
      </c>
      <c r="I34">
        <f>I26+I27+I28+I29+I30+I31+I32+I33</f>
        <v>647485</v>
      </c>
      <c r="J34">
        <f>J26+J27+J28+J29+J30+J31+J32+J33</f>
        <v>923622</v>
      </c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2:47" ht="13.5">
      <c r="B35" s="1"/>
      <c r="C35" s="5">
        <v>5361</v>
      </c>
      <c r="D35" s="5">
        <v>16718</v>
      </c>
      <c r="F35" s="12"/>
      <c r="G35" t="s">
        <v>48</v>
      </c>
      <c r="H35">
        <f>H30+H31+H32+H33</f>
        <v>80143</v>
      </c>
      <c r="I35">
        <f>I30+I31+I32+I33</f>
        <v>259091</v>
      </c>
      <c r="J35">
        <f>J30+J31+J32+J33</f>
        <v>339234</v>
      </c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2:47" ht="13.5">
      <c r="B36" s="1"/>
      <c r="C36" s="5">
        <v>3980</v>
      </c>
      <c r="D36" s="5">
        <v>13421</v>
      </c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2:47" ht="13.5">
      <c r="B37" s="1">
        <v>95</v>
      </c>
      <c r="C37" s="5">
        <v>2885</v>
      </c>
      <c r="D37" s="5">
        <v>10569</v>
      </c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2:47" ht="13.5">
      <c r="B38" s="1"/>
      <c r="C38" s="5">
        <v>2039</v>
      </c>
      <c r="D38" s="5">
        <v>8157</v>
      </c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2:47" ht="13.5">
      <c r="B39" s="1"/>
      <c r="C39" s="5">
        <v>1403</v>
      </c>
      <c r="D39" s="5">
        <v>6167</v>
      </c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2:47" ht="13.5">
      <c r="B40" s="1"/>
      <c r="C40" s="5">
        <v>939</v>
      </c>
      <c r="D40" s="5">
        <v>4563</v>
      </c>
      <c r="F40" s="12"/>
      <c r="G40" t="s">
        <v>53</v>
      </c>
      <c r="K40" t="s">
        <v>87</v>
      </c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2:47" ht="13.5">
      <c r="B41" s="1"/>
      <c r="C41" s="5">
        <v>611</v>
      </c>
      <c r="D41" s="5">
        <v>3305</v>
      </c>
      <c r="F41" s="12"/>
      <c r="G41" t="s">
        <v>54</v>
      </c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2:47" ht="13.5">
      <c r="B42" s="1"/>
      <c r="C42" s="5">
        <v>385</v>
      </c>
      <c r="D42" s="5">
        <v>2341</v>
      </c>
      <c r="F42" s="12"/>
      <c r="G42" t="s">
        <v>20</v>
      </c>
      <c r="H42" t="s">
        <v>55</v>
      </c>
      <c r="I42" t="s">
        <v>56</v>
      </c>
      <c r="J42" t="s">
        <v>57</v>
      </c>
      <c r="K42" t="s">
        <v>58</v>
      </c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2:47" ht="13.5">
      <c r="B43" s="1"/>
      <c r="C43" s="5">
        <v>235</v>
      </c>
      <c r="D43" s="5">
        <v>1621</v>
      </c>
      <c r="F43" s="12"/>
      <c r="G43" t="s">
        <v>28</v>
      </c>
      <c r="H43">
        <f aca="true" t="shared" si="2" ref="H43:H52">H12</f>
        <v>3277000</v>
      </c>
      <c r="I43">
        <f aca="true" t="shared" si="3" ref="I43:I52">H26</f>
        <v>31671</v>
      </c>
      <c r="J43">
        <f>I43/H43</f>
        <v>0.009664632285627098</v>
      </c>
      <c r="K43">
        <f>1-J43</f>
        <v>0.9903353677143729</v>
      </c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2:47" ht="13.5">
      <c r="B44" s="1"/>
      <c r="C44" s="5">
        <v>139</v>
      </c>
      <c r="D44" s="5">
        <v>1097</v>
      </c>
      <c r="F44" s="12"/>
      <c r="G44" t="s">
        <v>32</v>
      </c>
      <c r="H44">
        <f t="shared" si="2"/>
        <v>2573000</v>
      </c>
      <c r="I44">
        <f t="shared" si="3"/>
        <v>48974</v>
      </c>
      <c r="J44">
        <f aca="true" t="shared" si="4" ref="J44:J52">I44/H44</f>
        <v>0.01903381267003498</v>
      </c>
      <c r="K44">
        <f aca="true" t="shared" si="5" ref="K44:K52">1-J44</f>
        <v>0.980966187329965</v>
      </c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2:47" ht="13.5">
      <c r="B45" s="1"/>
      <c r="C45" s="5">
        <v>79</v>
      </c>
      <c r="D45" s="5">
        <v>725</v>
      </c>
      <c r="F45" s="12"/>
      <c r="G45" t="s">
        <v>36</v>
      </c>
      <c r="H45">
        <f t="shared" si="2"/>
        <v>1491000</v>
      </c>
      <c r="I45">
        <f t="shared" si="3"/>
        <v>55478</v>
      </c>
      <c r="J45">
        <f t="shared" si="4"/>
        <v>0.03720858484238766</v>
      </c>
      <c r="K45">
        <f t="shared" si="5"/>
        <v>0.9627914151576124</v>
      </c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2:47" ht="13.5">
      <c r="B46" s="1"/>
      <c r="C46" s="5">
        <v>44</v>
      </c>
      <c r="D46" s="5">
        <v>468</v>
      </c>
      <c r="F46" s="12"/>
      <c r="G46" t="s">
        <v>40</v>
      </c>
      <c r="H46">
        <f t="shared" si="2"/>
        <v>865000</v>
      </c>
      <c r="I46">
        <f t="shared" si="3"/>
        <v>59871</v>
      </c>
      <c r="J46">
        <f t="shared" si="4"/>
        <v>0.0692150289017341</v>
      </c>
      <c r="K46">
        <f t="shared" si="5"/>
        <v>0.9307849710982659</v>
      </c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2:47" ht="13.5">
      <c r="B47" s="1">
        <v>105</v>
      </c>
      <c r="C47" s="5">
        <v>23</v>
      </c>
      <c r="D47" s="5">
        <v>294</v>
      </c>
      <c r="F47" s="12"/>
      <c r="G47" t="s">
        <v>44</v>
      </c>
      <c r="H47">
        <f t="shared" si="2"/>
        <v>452000</v>
      </c>
      <c r="I47">
        <f t="shared" si="3"/>
        <v>51627</v>
      </c>
      <c r="J47">
        <f t="shared" si="4"/>
        <v>0.11421902654867257</v>
      </c>
      <c r="K47">
        <f t="shared" si="5"/>
        <v>0.8857809734513274</v>
      </c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2:47" ht="13.5">
      <c r="B48" s="1"/>
      <c r="C48" s="5">
        <v>12</v>
      </c>
      <c r="D48" s="5">
        <v>181</v>
      </c>
      <c r="F48" s="12"/>
      <c r="G48" t="s">
        <v>46</v>
      </c>
      <c r="H48">
        <f t="shared" si="2"/>
        <v>158000</v>
      </c>
      <c r="I48">
        <f t="shared" si="3"/>
        <v>28516</v>
      </c>
      <c r="J48">
        <f t="shared" si="4"/>
        <v>0.18048101265822786</v>
      </c>
      <c r="K48">
        <f t="shared" si="5"/>
        <v>0.8195189873417721</v>
      </c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2:47" ht="13.5">
      <c r="B49" s="1"/>
      <c r="C49" s="5">
        <v>6</v>
      </c>
      <c r="D49" s="5">
        <v>108</v>
      </c>
      <c r="F49" s="12"/>
      <c r="G49" t="s">
        <v>91</v>
      </c>
      <c r="H49">
        <f t="shared" si="2"/>
        <v>0</v>
      </c>
      <c r="I49">
        <f t="shared" si="3"/>
        <v>0</v>
      </c>
      <c r="J49" t="e">
        <f t="shared" si="4"/>
        <v>#DIV/0!</v>
      </c>
      <c r="K49" t="e">
        <f t="shared" si="5"/>
        <v>#DIV/0!</v>
      </c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2:47" ht="13.5">
      <c r="B50" s="1"/>
      <c r="C50" s="5">
        <v>3</v>
      </c>
      <c r="D50" s="5">
        <v>63</v>
      </c>
      <c r="F50" s="12"/>
      <c r="G50" t="s">
        <v>47</v>
      </c>
      <c r="H50">
        <f t="shared" si="2"/>
        <v>0</v>
      </c>
      <c r="I50">
        <f t="shared" si="3"/>
        <v>0</v>
      </c>
      <c r="J50" t="e">
        <f t="shared" si="4"/>
        <v>#DIV/0!</v>
      </c>
      <c r="K50" t="e">
        <f t="shared" si="5"/>
        <v>#DIV/0!</v>
      </c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2:47" ht="13.5">
      <c r="B51" s="1"/>
      <c r="C51" s="5">
        <v>1</v>
      </c>
      <c r="D51" s="5">
        <v>36</v>
      </c>
      <c r="F51" s="6"/>
      <c r="G51" t="s">
        <v>23</v>
      </c>
      <c r="H51">
        <f t="shared" si="2"/>
        <v>8816000</v>
      </c>
      <c r="I51">
        <f t="shared" si="3"/>
        <v>276137</v>
      </c>
      <c r="J51">
        <f t="shared" si="4"/>
        <v>0.03132225499092559</v>
      </c>
      <c r="K51">
        <f t="shared" si="5"/>
        <v>0.9686777450090744</v>
      </c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2:47" ht="13.5">
      <c r="B52" s="1"/>
      <c r="C52" s="5">
        <v>0</v>
      </c>
      <c r="D52" s="5">
        <v>20</v>
      </c>
      <c r="F52" s="6"/>
      <c r="G52" t="s">
        <v>48</v>
      </c>
      <c r="H52">
        <f t="shared" si="2"/>
        <v>610000</v>
      </c>
      <c r="I52">
        <f t="shared" si="3"/>
        <v>80143</v>
      </c>
      <c r="J52">
        <f t="shared" si="4"/>
        <v>0.13138196721311476</v>
      </c>
      <c r="K52">
        <f t="shared" si="5"/>
        <v>0.8686180327868852</v>
      </c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2:47" ht="13.5">
      <c r="B53" s="1"/>
      <c r="D53" s="5">
        <v>11</v>
      </c>
      <c r="F53" s="6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2:47" ht="13.5">
      <c r="B54" s="1"/>
      <c r="D54" s="5">
        <v>6</v>
      </c>
      <c r="F54" s="6"/>
      <c r="G54" t="s">
        <v>63</v>
      </c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2:47" ht="13.5">
      <c r="B55" s="1"/>
      <c r="D55" s="5">
        <v>3</v>
      </c>
      <c r="F55" s="6"/>
      <c r="G55" t="s">
        <v>64</v>
      </c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2:47" ht="13.5">
      <c r="B56" s="1"/>
      <c r="D56" s="5">
        <v>1</v>
      </c>
      <c r="F56" s="6"/>
      <c r="G56" t="s">
        <v>20</v>
      </c>
      <c r="H56" t="s">
        <v>66</v>
      </c>
      <c r="I56" t="s">
        <v>67</v>
      </c>
      <c r="J56" t="s">
        <v>57</v>
      </c>
      <c r="K56" t="s">
        <v>68</v>
      </c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2:47" ht="13.5">
      <c r="B57" s="1"/>
      <c r="D57" s="5">
        <v>1</v>
      </c>
      <c r="F57" s="1"/>
      <c r="G57" t="s">
        <v>28</v>
      </c>
      <c r="H57">
        <f aca="true" t="shared" si="6" ref="H57:H66">I12</f>
        <v>3674000</v>
      </c>
      <c r="I57">
        <f aca="true" t="shared" si="7" ref="I57:I66">I26</f>
        <v>33887</v>
      </c>
      <c r="J57">
        <f>I57/H57</f>
        <v>0.009223462166575939</v>
      </c>
      <c r="K57">
        <f>1-J57</f>
        <v>0.990776537833424</v>
      </c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2:47" ht="13.5">
      <c r="B58" s="1"/>
      <c r="F58" s="1"/>
      <c r="G58" t="s">
        <v>32</v>
      </c>
      <c r="H58">
        <f t="shared" si="6"/>
        <v>3163000</v>
      </c>
      <c r="I58">
        <f t="shared" si="7"/>
        <v>68261</v>
      </c>
      <c r="J58">
        <f aca="true" t="shared" si="8" ref="J58:J66">I58/H58</f>
        <v>0.021581093898197914</v>
      </c>
      <c r="K58">
        <f aca="true" t="shared" si="9" ref="K58:K66">1-J58</f>
        <v>0.978418906101802</v>
      </c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2:47" ht="13.5">
      <c r="B59" s="1"/>
      <c r="F59" s="1"/>
      <c r="G59" t="s">
        <v>36</v>
      </c>
      <c r="H59">
        <f t="shared" si="6"/>
        <v>2435000</v>
      </c>
      <c r="I59">
        <f t="shared" si="7"/>
        <v>123840</v>
      </c>
      <c r="J59">
        <f t="shared" si="8"/>
        <v>0.05085831622176591</v>
      </c>
      <c r="K59">
        <f t="shared" si="9"/>
        <v>0.949141683778234</v>
      </c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6:47" ht="13.5">
      <c r="F60" s="1"/>
      <c r="G60" t="s">
        <v>40</v>
      </c>
      <c r="H60">
        <f t="shared" si="6"/>
        <v>1603000</v>
      </c>
      <c r="I60">
        <f t="shared" si="7"/>
        <v>162406</v>
      </c>
      <c r="J60">
        <f t="shared" si="8"/>
        <v>0.1013137866500312</v>
      </c>
      <c r="K60">
        <f t="shared" si="9"/>
        <v>0.8986862133499688</v>
      </c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6:47" ht="13.5">
      <c r="F61" s="1"/>
      <c r="G61" t="s">
        <v>44</v>
      </c>
      <c r="H61">
        <f t="shared" si="6"/>
        <v>1013000</v>
      </c>
      <c r="I61">
        <f t="shared" si="7"/>
        <v>155593</v>
      </c>
      <c r="J61">
        <f t="shared" si="8"/>
        <v>0.15359624876604147</v>
      </c>
      <c r="K61">
        <f t="shared" si="9"/>
        <v>0.8464037512339585</v>
      </c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6:47" ht="13.5">
      <c r="F62" s="1"/>
      <c r="G62" t="s">
        <v>46</v>
      </c>
      <c r="H62">
        <f t="shared" si="6"/>
        <v>481000</v>
      </c>
      <c r="I62">
        <f t="shared" si="7"/>
        <v>103498</v>
      </c>
      <c r="J62">
        <f t="shared" si="8"/>
        <v>0.21517255717255718</v>
      </c>
      <c r="K62">
        <f t="shared" si="9"/>
        <v>0.7848274428274429</v>
      </c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6:47" ht="13.5">
      <c r="F63" s="1"/>
      <c r="G63" t="s">
        <v>91</v>
      </c>
      <c r="H63">
        <f t="shared" si="6"/>
        <v>0</v>
      </c>
      <c r="I63">
        <f t="shared" si="7"/>
        <v>0</v>
      </c>
      <c r="J63" t="e">
        <f t="shared" si="8"/>
        <v>#DIV/0!</v>
      </c>
      <c r="K63" t="e">
        <f t="shared" si="9"/>
        <v>#DIV/0!</v>
      </c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6:47" ht="13.5">
      <c r="F64" s="1"/>
      <c r="G64" t="s">
        <v>47</v>
      </c>
      <c r="H64">
        <f t="shared" si="6"/>
        <v>0</v>
      </c>
      <c r="I64">
        <f t="shared" si="7"/>
        <v>0</v>
      </c>
      <c r="J64" t="e">
        <f t="shared" si="8"/>
        <v>#DIV/0!</v>
      </c>
      <c r="K64" t="e">
        <f t="shared" si="9"/>
        <v>#DIV/0!</v>
      </c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6:47" ht="13.5">
      <c r="F65" s="1"/>
      <c r="G65" t="s">
        <v>23</v>
      </c>
      <c r="H65">
        <f t="shared" si="6"/>
        <v>12369000</v>
      </c>
      <c r="I65">
        <f t="shared" si="7"/>
        <v>647485</v>
      </c>
      <c r="J65">
        <f t="shared" si="8"/>
        <v>0.05234740075996443</v>
      </c>
      <c r="K65">
        <f t="shared" si="9"/>
        <v>0.9476525992400355</v>
      </c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</row>
    <row r="66" spans="6:11" ht="13.5">
      <c r="F66" s="1"/>
      <c r="G66" t="s">
        <v>48</v>
      </c>
      <c r="H66">
        <f t="shared" si="6"/>
        <v>1494000</v>
      </c>
      <c r="I66">
        <f t="shared" si="7"/>
        <v>259091</v>
      </c>
      <c r="J66">
        <f t="shared" si="8"/>
        <v>0.1734210174029451</v>
      </c>
      <c r="K66">
        <f t="shared" si="9"/>
        <v>0.8265789825970549</v>
      </c>
    </row>
    <row r="68" spans="7:17" ht="13.5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7:17" ht="13.5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7:17" ht="13.5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7:17" ht="13.5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7:17" ht="13.5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7:17" ht="13.5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切明　義孝</dc:creator>
  <cp:keywords/>
  <dc:description/>
  <cp:lastModifiedBy>切明　義孝</cp:lastModifiedBy>
  <cp:lastPrinted>2001-01-27T08:37:14Z</cp:lastPrinted>
  <dcterms:created xsi:type="dcterms:W3CDTF">2001-01-26T14:35:03Z</dcterms:created>
  <dcterms:modified xsi:type="dcterms:W3CDTF">2001-04-03T11:36:02Z</dcterms:modified>
  <cp:category/>
  <cp:version/>
  <cp:contentType/>
  <cp:contentStatus/>
</cp:coreProperties>
</file>